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-Master\Projekte und Ideen\fussball\excel\"/>
    </mc:Choice>
  </mc:AlternateContent>
  <xr:revisionPtr revIDLastSave="0" documentId="13_ncr:1_{2EBA3EC7-1AD8-49AE-B3D6-B86090118393}" xr6:coauthVersionLast="43" xr6:coauthVersionMax="43" xr10:uidLastSave="{00000000-0000-0000-0000-000000000000}"/>
  <bookViews>
    <workbookView xWindow="-120" yWindow="-120" windowWidth="25440" windowHeight="15390" activeTab="2" xr2:uid="{186CA591-2B8B-4FBE-87FF-74B3132CD416}"/>
  </bookViews>
  <sheets>
    <sheet name="Tabelle1" sheetId="1" r:id="rId1"/>
    <sheet name="games1805" sheetId="2" r:id="rId2"/>
    <sheet name="Tabelle2" sheetId="3" r:id="rId3"/>
  </sheets>
  <definedNames>
    <definedName name="_xlnm._FilterDatabase" localSheetId="0" hidden="1">Tabelle1!$I$1:$AL$251</definedName>
    <definedName name="mat">Tabelle1!$J$2:$P$76</definedName>
    <definedName name="matrix">Tabelle1!$I$2:$P$76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3" l="1"/>
  <c r="E1" i="3"/>
  <c r="F1" i="3" s="1"/>
  <c r="M2" i="3"/>
  <c r="M3" i="3"/>
  <c r="M4" i="3"/>
  <c r="M5" i="3"/>
  <c r="M6" i="3"/>
  <c r="M7" i="3"/>
  <c r="M8" i="3"/>
  <c r="M9" i="3"/>
  <c r="N9" i="3" s="1"/>
  <c r="M10" i="3"/>
  <c r="M11" i="3"/>
  <c r="M12" i="3"/>
  <c r="M13" i="3"/>
  <c r="M14" i="3"/>
  <c r="M15" i="3"/>
  <c r="M16" i="3"/>
  <c r="M17" i="3"/>
  <c r="N17" i="3" s="1"/>
  <c r="M18" i="3"/>
  <c r="M19" i="3"/>
  <c r="M20" i="3"/>
  <c r="M21" i="3"/>
  <c r="M22" i="3"/>
  <c r="M23" i="3"/>
  <c r="M24" i="3"/>
  <c r="M25" i="3"/>
  <c r="N25" i="3" s="1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N41" i="3" s="1"/>
  <c r="M42" i="3"/>
  <c r="M43" i="3"/>
  <c r="M44" i="3"/>
  <c r="M45" i="3"/>
  <c r="M46" i="3"/>
  <c r="M47" i="3"/>
  <c r="M48" i="3"/>
  <c r="M49" i="3"/>
  <c r="N49" i="3" s="1"/>
  <c r="M50" i="3"/>
  <c r="M51" i="3"/>
  <c r="M52" i="3"/>
  <c r="M53" i="3"/>
  <c r="M54" i="3"/>
  <c r="M55" i="3"/>
  <c r="M56" i="3"/>
  <c r="M57" i="3"/>
  <c r="N57" i="3" s="1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N73" i="3" s="1"/>
  <c r="M74" i="3"/>
  <c r="M75" i="3"/>
  <c r="M76" i="3"/>
  <c r="M77" i="3"/>
  <c r="M78" i="3"/>
  <c r="M79" i="3"/>
  <c r="M80" i="3"/>
  <c r="M81" i="3"/>
  <c r="N81" i="3" s="1"/>
  <c r="M82" i="3"/>
  <c r="M83" i="3"/>
  <c r="M84" i="3"/>
  <c r="M85" i="3"/>
  <c r="M86" i="3"/>
  <c r="M87" i="3"/>
  <c r="M88" i="3"/>
  <c r="M89" i="3"/>
  <c r="N89" i="3" s="1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N105" i="3" s="1"/>
  <c r="M106" i="3"/>
  <c r="M107" i="3"/>
  <c r="M108" i="3"/>
  <c r="M109" i="3"/>
  <c r="M110" i="3"/>
  <c r="M111" i="3"/>
  <c r="M112" i="3"/>
  <c r="M113" i="3"/>
  <c r="N113" i="3" s="1"/>
  <c r="M114" i="3"/>
  <c r="M115" i="3"/>
  <c r="M116" i="3"/>
  <c r="M117" i="3"/>
  <c r="M118" i="3"/>
  <c r="M119" i="3"/>
  <c r="M120" i="3"/>
  <c r="M121" i="3"/>
  <c r="N121" i="3" s="1"/>
  <c r="M122" i="3"/>
  <c r="M123" i="3"/>
  <c r="M124" i="3"/>
  <c r="M125" i="3"/>
  <c r="M126" i="3"/>
  <c r="M127" i="3"/>
  <c r="M128" i="3"/>
  <c r="M129" i="3"/>
  <c r="M130" i="3"/>
  <c r="M131" i="3"/>
  <c r="M132" i="3"/>
  <c r="O132" i="3" s="1"/>
  <c r="M133" i="3"/>
  <c r="M134" i="3"/>
  <c r="M135" i="3"/>
  <c r="M136" i="3"/>
  <c r="M137" i="3"/>
  <c r="N137" i="3" s="1"/>
  <c r="M138" i="3"/>
  <c r="M139" i="3"/>
  <c r="M140" i="3"/>
  <c r="M141" i="3"/>
  <c r="M142" i="3"/>
  <c r="M143" i="3"/>
  <c r="M144" i="3"/>
  <c r="M145" i="3"/>
  <c r="N145" i="3" s="1"/>
  <c r="M146" i="3"/>
  <c r="M147" i="3"/>
  <c r="M148" i="3"/>
  <c r="M149" i="3"/>
  <c r="M150" i="3"/>
  <c r="M151" i="3"/>
  <c r="M152" i="3"/>
  <c r="M153" i="3"/>
  <c r="N153" i="3" s="1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N169" i="3" s="1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O320" i="3" s="1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N428" i="3" s="1"/>
  <c r="M429" i="3"/>
  <c r="N429" i="3" s="1"/>
  <c r="M430" i="3"/>
  <c r="M431" i="3"/>
  <c r="N431" i="3" s="1"/>
  <c r="M432" i="3"/>
  <c r="N432" i="3" s="1"/>
  <c r="M433" i="3"/>
  <c r="N433" i="3" s="1"/>
  <c r="M434" i="3"/>
  <c r="M435" i="3"/>
  <c r="N435" i="3" s="1"/>
  <c r="M436" i="3"/>
  <c r="N436" i="3" s="1"/>
  <c r="M437" i="3"/>
  <c r="M438" i="3"/>
  <c r="M439" i="3"/>
  <c r="N439" i="3" s="1"/>
  <c r="M440" i="3"/>
  <c r="N440" i="3" s="1"/>
  <c r="M441" i="3"/>
  <c r="N441" i="3" s="1"/>
  <c r="M442" i="3"/>
  <c r="M443" i="3"/>
  <c r="N443" i="3" s="1"/>
  <c r="M444" i="3"/>
  <c r="N444" i="3" s="1"/>
  <c r="M445" i="3"/>
  <c r="M446" i="3"/>
  <c r="M447" i="3"/>
  <c r="M448" i="3"/>
  <c r="N448" i="3" s="1"/>
  <c r="M449" i="3"/>
  <c r="M450" i="3"/>
  <c r="M451" i="3"/>
  <c r="N451" i="3" s="1"/>
  <c r="M452" i="3"/>
  <c r="N452" i="3" s="1"/>
  <c r="M453" i="3"/>
  <c r="M454" i="3"/>
  <c r="M455" i="3"/>
  <c r="N455" i="3" s="1"/>
  <c r="M456" i="3"/>
  <c r="N456" i="3" s="1"/>
  <c r="M457" i="3"/>
  <c r="M458" i="3"/>
  <c r="M459" i="3"/>
  <c r="N459" i="3" s="1"/>
  <c r="M460" i="3"/>
  <c r="N460" i="3" s="1"/>
  <c r="M461" i="3"/>
  <c r="N461" i="3" s="1"/>
  <c r="M462" i="3"/>
  <c r="M463" i="3"/>
  <c r="N463" i="3" s="1"/>
  <c r="M464" i="3"/>
  <c r="N464" i="3" s="1"/>
  <c r="M465" i="3"/>
  <c r="N465" i="3" s="1"/>
  <c r="M466" i="3"/>
  <c r="M467" i="3"/>
  <c r="M468" i="3"/>
  <c r="N468" i="3" s="1"/>
  <c r="M469" i="3"/>
  <c r="M470" i="3"/>
  <c r="M471" i="3"/>
  <c r="M472" i="3"/>
  <c r="N472" i="3" s="1"/>
  <c r="M473" i="3"/>
  <c r="M474" i="3"/>
  <c r="M475" i="3"/>
  <c r="N475" i="3" s="1"/>
  <c r="M476" i="3"/>
  <c r="N476" i="3" s="1"/>
  <c r="M477" i="3"/>
  <c r="M478" i="3"/>
  <c r="M479" i="3"/>
  <c r="M480" i="3"/>
  <c r="N480" i="3" s="1"/>
  <c r="M481" i="3"/>
  <c r="N481" i="3" s="1"/>
  <c r="M482" i="3"/>
  <c r="M483" i="3"/>
  <c r="M484" i="3"/>
  <c r="N484" i="3" s="1"/>
  <c r="M485" i="3"/>
  <c r="N485" i="3" s="1"/>
  <c r="M486" i="3"/>
  <c r="M487" i="3"/>
  <c r="M488" i="3"/>
  <c r="N488" i="3" s="1"/>
  <c r="M489" i="3"/>
  <c r="M490" i="3"/>
  <c r="M491" i="3"/>
  <c r="N491" i="3" s="1"/>
  <c r="M492" i="3"/>
  <c r="N492" i="3" s="1"/>
  <c r="M493" i="3"/>
  <c r="M494" i="3"/>
  <c r="M495" i="3"/>
  <c r="M496" i="3"/>
  <c r="N496" i="3" s="1"/>
  <c r="M497" i="3"/>
  <c r="M498" i="3"/>
  <c r="M499" i="3"/>
  <c r="M500" i="3"/>
  <c r="N500" i="3" s="1"/>
  <c r="M501" i="3"/>
  <c r="M502" i="3"/>
  <c r="M503" i="3"/>
  <c r="M504" i="3"/>
  <c r="N504" i="3" s="1"/>
  <c r="M505" i="3"/>
  <c r="M506" i="3"/>
  <c r="M507" i="3"/>
  <c r="N507" i="3" s="1"/>
  <c r="M508" i="3"/>
  <c r="N508" i="3" s="1"/>
  <c r="M509" i="3"/>
  <c r="D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O507" i="3" l="1"/>
  <c r="O489" i="3"/>
  <c r="O475" i="3"/>
  <c r="N503" i="3"/>
  <c r="O503" i="3" s="1"/>
  <c r="N495" i="3"/>
  <c r="O495" i="3" s="1"/>
  <c r="O491" i="3"/>
  <c r="N487" i="3"/>
  <c r="O487" i="3" s="1"/>
  <c r="N479" i="3"/>
  <c r="O479" i="3" s="1"/>
  <c r="N471" i="3"/>
  <c r="O471" i="3" s="1"/>
  <c r="O459" i="3"/>
  <c r="N447" i="3"/>
  <c r="O447" i="3" s="1"/>
  <c r="O443" i="3"/>
  <c r="N161" i="3"/>
  <c r="O161" i="3" s="1"/>
  <c r="N129" i="3"/>
  <c r="O129" i="3" s="1"/>
  <c r="N97" i="3"/>
  <c r="O97" i="3" s="1"/>
  <c r="N65" i="3"/>
  <c r="O65" i="3" s="1"/>
  <c r="N33" i="3"/>
  <c r="O33" i="3" s="1"/>
  <c r="N499" i="3"/>
  <c r="O499" i="3" s="1"/>
  <c r="N483" i="3"/>
  <c r="O483" i="3" s="1"/>
  <c r="N467" i="3"/>
  <c r="O467" i="3" s="1"/>
  <c r="N509" i="3"/>
  <c r="O509" i="3" s="1"/>
  <c r="N505" i="3"/>
  <c r="O505" i="3" s="1"/>
  <c r="N501" i="3"/>
  <c r="O501" i="3" s="1"/>
  <c r="N497" i="3"/>
  <c r="O497" i="3" s="1"/>
  <c r="N493" i="3"/>
  <c r="O493" i="3" s="1"/>
  <c r="N489" i="3"/>
  <c r="N477" i="3"/>
  <c r="O477" i="3" s="1"/>
  <c r="N473" i="3"/>
  <c r="O473" i="3" s="1"/>
  <c r="N469" i="3"/>
  <c r="O469" i="3" s="1"/>
  <c r="N457" i="3"/>
  <c r="O457" i="3" s="1"/>
  <c r="N453" i="3"/>
  <c r="O453" i="3" s="1"/>
  <c r="N449" i="3"/>
  <c r="O449" i="3" s="1"/>
  <c r="N445" i="3"/>
  <c r="O445" i="3" s="1"/>
  <c r="N437" i="3"/>
  <c r="O437" i="3" s="1"/>
  <c r="O145" i="3"/>
  <c r="O113" i="3"/>
  <c r="O81" i="3"/>
  <c r="O49" i="3"/>
  <c r="O17" i="3"/>
  <c r="N426" i="3"/>
  <c r="O426" i="3" s="1"/>
  <c r="N422" i="3"/>
  <c r="O422" i="3" s="1"/>
  <c r="N418" i="3"/>
  <c r="O418" i="3" s="1"/>
  <c r="N414" i="3"/>
  <c r="O414" i="3" s="1"/>
  <c r="N410" i="3"/>
  <c r="O410" i="3" s="1"/>
  <c r="N406" i="3"/>
  <c r="O406" i="3" s="1"/>
  <c r="N402" i="3"/>
  <c r="O402" i="3" s="1"/>
  <c r="N398" i="3"/>
  <c r="O398" i="3" s="1"/>
  <c r="N394" i="3"/>
  <c r="O394" i="3" s="1"/>
  <c r="N390" i="3"/>
  <c r="O390" i="3" s="1"/>
  <c r="N386" i="3"/>
  <c r="O386" i="3" s="1"/>
  <c r="N382" i="3"/>
  <c r="O382" i="3" s="1"/>
  <c r="N378" i="3"/>
  <c r="O378" i="3" s="1"/>
  <c r="N374" i="3"/>
  <c r="O374" i="3" s="1"/>
  <c r="N370" i="3"/>
  <c r="O370" i="3" s="1"/>
  <c r="N366" i="3"/>
  <c r="O366" i="3" s="1"/>
  <c r="N362" i="3"/>
  <c r="O362" i="3" s="1"/>
  <c r="N358" i="3"/>
  <c r="O358" i="3" s="1"/>
  <c r="N354" i="3"/>
  <c r="O354" i="3" s="1"/>
  <c r="N350" i="3"/>
  <c r="O350" i="3" s="1"/>
  <c r="N346" i="3"/>
  <c r="O346" i="3" s="1"/>
  <c r="N342" i="3"/>
  <c r="O342" i="3" s="1"/>
  <c r="N338" i="3"/>
  <c r="O338" i="3" s="1"/>
  <c r="N334" i="3"/>
  <c r="O334" i="3" s="1"/>
  <c r="N330" i="3"/>
  <c r="O330" i="3" s="1"/>
  <c r="N326" i="3"/>
  <c r="O326" i="3" s="1"/>
  <c r="N322" i="3"/>
  <c r="O322" i="3" s="1"/>
  <c r="N318" i="3"/>
  <c r="O318" i="3" s="1"/>
  <c r="N314" i="3"/>
  <c r="O314" i="3" s="1"/>
  <c r="N310" i="3"/>
  <c r="O310" i="3" s="1"/>
  <c r="N306" i="3"/>
  <c r="O306" i="3" s="1"/>
  <c r="N302" i="3"/>
  <c r="O302" i="3" s="1"/>
  <c r="N298" i="3"/>
  <c r="O298" i="3" s="1"/>
  <c r="N294" i="3"/>
  <c r="O294" i="3" s="1"/>
  <c r="N290" i="3"/>
  <c r="O290" i="3" s="1"/>
  <c r="N286" i="3"/>
  <c r="O286" i="3" s="1"/>
  <c r="N282" i="3"/>
  <c r="O282" i="3" s="1"/>
  <c r="N278" i="3"/>
  <c r="O278" i="3" s="1"/>
  <c r="N274" i="3"/>
  <c r="O274" i="3" s="1"/>
  <c r="N270" i="3"/>
  <c r="O270" i="3" s="1"/>
  <c r="N266" i="3"/>
  <c r="O266" i="3" s="1"/>
  <c r="N262" i="3"/>
  <c r="O262" i="3" s="1"/>
  <c r="N258" i="3"/>
  <c r="O258" i="3" s="1"/>
  <c r="N254" i="3"/>
  <c r="O254" i="3" s="1"/>
  <c r="N250" i="3"/>
  <c r="O250" i="3" s="1"/>
  <c r="N246" i="3"/>
  <c r="O246" i="3" s="1"/>
  <c r="N242" i="3"/>
  <c r="O242" i="3" s="1"/>
  <c r="N238" i="3"/>
  <c r="O238" i="3" s="1"/>
  <c r="N234" i="3"/>
  <c r="O234" i="3" s="1"/>
  <c r="N230" i="3"/>
  <c r="O230" i="3" s="1"/>
  <c r="N226" i="3"/>
  <c r="O226" i="3" s="1"/>
  <c r="N222" i="3"/>
  <c r="O222" i="3" s="1"/>
  <c r="N218" i="3"/>
  <c r="O218" i="3" s="1"/>
  <c r="N214" i="3"/>
  <c r="O214" i="3" s="1"/>
  <c r="N210" i="3"/>
  <c r="O210" i="3" s="1"/>
  <c r="N206" i="3"/>
  <c r="O206" i="3" s="1"/>
  <c r="N202" i="3"/>
  <c r="O202" i="3" s="1"/>
  <c r="N198" i="3"/>
  <c r="O198" i="3" s="1"/>
  <c r="N194" i="3"/>
  <c r="O194" i="3" s="1"/>
  <c r="N190" i="3"/>
  <c r="O190" i="3" s="1"/>
  <c r="N186" i="3"/>
  <c r="O186" i="3" s="1"/>
  <c r="N182" i="3"/>
  <c r="O182" i="3" s="1"/>
  <c r="N178" i="3"/>
  <c r="O178" i="3" s="1"/>
  <c r="N174" i="3"/>
  <c r="O174" i="3" s="1"/>
  <c r="N170" i="3"/>
  <c r="O170" i="3" s="1"/>
  <c r="N166" i="3"/>
  <c r="O166" i="3" s="1"/>
  <c r="N162" i="3"/>
  <c r="O162" i="3" s="1"/>
  <c r="N158" i="3"/>
  <c r="O158" i="3" s="1"/>
  <c r="N154" i="3"/>
  <c r="O154" i="3" s="1"/>
  <c r="N150" i="3"/>
  <c r="O150" i="3" s="1"/>
  <c r="N146" i="3"/>
  <c r="O146" i="3" s="1"/>
  <c r="N142" i="3"/>
  <c r="O142" i="3" s="1"/>
  <c r="N138" i="3"/>
  <c r="O138" i="3" s="1"/>
  <c r="N134" i="3"/>
  <c r="O134" i="3" s="1"/>
  <c r="N130" i="3"/>
  <c r="O130" i="3" s="1"/>
  <c r="N126" i="3"/>
  <c r="O126" i="3" s="1"/>
  <c r="N122" i="3"/>
  <c r="O122" i="3" s="1"/>
  <c r="N118" i="3"/>
  <c r="O118" i="3" s="1"/>
  <c r="N114" i="3"/>
  <c r="O114" i="3" s="1"/>
  <c r="N110" i="3"/>
  <c r="O110" i="3" s="1"/>
  <c r="N106" i="3"/>
  <c r="O106" i="3" s="1"/>
  <c r="N102" i="3"/>
  <c r="O102" i="3" s="1"/>
  <c r="N98" i="3"/>
  <c r="O98" i="3" s="1"/>
  <c r="N94" i="3"/>
  <c r="O94" i="3" s="1"/>
  <c r="N90" i="3"/>
  <c r="O90" i="3" s="1"/>
  <c r="N86" i="3"/>
  <c r="O86" i="3" s="1"/>
  <c r="N82" i="3"/>
  <c r="O82" i="3" s="1"/>
  <c r="N78" i="3"/>
  <c r="O78" i="3" s="1"/>
  <c r="N74" i="3"/>
  <c r="O74" i="3" s="1"/>
  <c r="N70" i="3"/>
  <c r="O70" i="3" s="1"/>
  <c r="N66" i="3"/>
  <c r="O66" i="3" s="1"/>
  <c r="N62" i="3"/>
  <c r="O62" i="3" s="1"/>
  <c r="N58" i="3"/>
  <c r="O58" i="3" s="1"/>
  <c r="N54" i="3"/>
  <c r="O54" i="3" s="1"/>
  <c r="N50" i="3"/>
  <c r="O50" i="3" s="1"/>
  <c r="N46" i="3"/>
  <c r="O46" i="3" s="1"/>
  <c r="N42" i="3"/>
  <c r="O42" i="3" s="1"/>
  <c r="N38" i="3"/>
  <c r="O38" i="3" s="1"/>
  <c r="N34" i="3"/>
  <c r="O34" i="3" s="1"/>
  <c r="N30" i="3"/>
  <c r="O30" i="3" s="1"/>
  <c r="N26" i="3"/>
  <c r="O26" i="3" s="1"/>
  <c r="N22" i="3"/>
  <c r="O22" i="3" s="1"/>
  <c r="N18" i="3"/>
  <c r="O18" i="3" s="1"/>
  <c r="N14" i="3"/>
  <c r="O14" i="3" s="1"/>
  <c r="N10" i="3"/>
  <c r="O10" i="3" s="1"/>
  <c r="N6" i="3"/>
  <c r="O6" i="3" s="1"/>
  <c r="N2" i="3"/>
  <c r="O2" i="3" s="1"/>
  <c r="O508" i="3"/>
  <c r="O504" i="3"/>
  <c r="O500" i="3"/>
  <c r="O496" i="3"/>
  <c r="O492" i="3"/>
  <c r="O488" i="3"/>
  <c r="O484" i="3"/>
  <c r="O480" i="3"/>
  <c r="O476" i="3"/>
  <c r="O472" i="3"/>
  <c r="O468" i="3"/>
  <c r="O464" i="3"/>
  <c r="O460" i="3"/>
  <c r="O456" i="3"/>
  <c r="O452" i="3"/>
  <c r="O448" i="3"/>
  <c r="O444" i="3"/>
  <c r="O440" i="3"/>
  <c r="O436" i="3"/>
  <c r="O432" i="3"/>
  <c r="O428" i="3"/>
  <c r="O485" i="3"/>
  <c r="O481" i="3"/>
  <c r="O465" i="3"/>
  <c r="O463" i="3"/>
  <c r="O461" i="3"/>
  <c r="O455" i="3"/>
  <c r="O451" i="3"/>
  <c r="O441" i="3"/>
  <c r="O439" i="3"/>
  <c r="O435" i="3"/>
  <c r="O433" i="3"/>
  <c r="O431" i="3"/>
  <c r="O429" i="3"/>
  <c r="N427" i="3"/>
  <c r="O427" i="3" s="1"/>
  <c r="N425" i="3"/>
  <c r="O425" i="3" s="1"/>
  <c r="N423" i="3"/>
  <c r="O423" i="3" s="1"/>
  <c r="N421" i="3"/>
  <c r="O421" i="3" s="1"/>
  <c r="N419" i="3"/>
  <c r="O419" i="3" s="1"/>
  <c r="N417" i="3"/>
  <c r="O417" i="3" s="1"/>
  <c r="N415" i="3"/>
  <c r="O415" i="3" s="1"/>
  <c r="O413" i="3"/>
  <c r="N413" i="3"/>
  <c r="N411" i="3"/>
  <c r="O411" i="3" s="1"/>
  <c r="N409" i="3"/>
  <c r="O409" i="3" s="1"/>
  <c r="N407" i="3"/>
  <c r="O407" i="3" s="1"/>
  <c r="N405" i="3"/>
  <c r="O405" i="3" s="1"/>
  <c r="N403" i="3"/>
  <c r="O403" i="3" s="1"/>
  <c r="N401" i="3"/>
  <c r="O401" i="3" s="1"/>
  <c r="N399" i="3"/>
  <c r="O399" i="3" s="1"/>
  <c r="N397" i="3"/>
  <c r="O397" i="3" s="1"/>
  <c r="N395" i="3"/>
  <c r="O395" i="3" s="1"/>
  <c r="N393" i="3"/>
  <c r="O393" i="3" s="1"/>
  <c r="N391" i="3"/>
  <c r="O391" i="3" s="1"/>
  <c r="N389" i="3"/>
  <c r="O389" i="3" s="1"/>
  <c r="N387" i="3"/>
  <c r="O387" i="3" s="1"/>
  <c r="N385" i="3"/>
  <c r="O385" i="3" s="1"/>
  <c r="N383" i="3"/>
  <c r="O383" i="3" s="1"/>
  <c r="N381" i="3"/>
  <c r="O381" i="3" s="1"/>
  <c r="N379" i="3"/>
  <c r="O379" i="3" s="1"/>
  <c r="N377" i="3"/>
  <c r="O377" i="3" s="1"/>
  <c r="N375" i="3"/>
  <c r="O375" i="3" s="1"/>
  <c r="N373" i="3"/>
  <c r="O373" i="3" s="1"/>
  <c r="N371" i="3"/>
  <c r="O371" i="3" s="1"/>
  <c r="N369" i="3"/>
  <c r="O369" i="3" s="1"/>
  <c r="N367" i="3"/>
  <c r="O367" i="3" s="1"/>
  <c r="N365" i="3"/>
  <c r="O365" i="3" s="1"/>
  <c r="N363" i="3"/>
  <c r="O363" i="3" s="1"/>
  <c r="N361" i="3"/>
  <c r="O361" i="3" s="1"/>
  <c r="N359" i="3"/>
  <c r="O359" i="3" s="1"/>
  <c r="N357" i="3"/>
  <c r="O357" i="3" s="1"/>
  <c r="N355" i="3"/>
  <c r="O355" i="3" s="1"/>
  <c r="N353" i="3"/>
  <c r="O353" i="3" s="1"/>
  <c r="N351" i="3"/>
  <c r="O351" i="3" s="1"/>
  <c r="N349" i="3"/>
  <c r="O349" i="3" s="1"/>
  <c r="N347" i="3"/>
  <c r="O347" i="3" s="1"/>
  <c r="N345" i="3"/>
  <c r="O345" i="3" s="1"/>
  <c r="N343" i="3"/>
  <c r="O343" i="3" s="1"/>
  <c r="N341" i="3"/>
  <c r="O341" i="3" s="1"/>
  <c r="N339" i="3"/>
  <c r="O339" i="3" s="1"/>
  <c r="N337" i="3"/>
  <c r="O337" i="3" s="1"/>
  <c r="N335" i="3"/>
  <c r="O335" i="3" s="1"/>
  <c r="N333" i="3"/>
  <c r="O333" i="3" s="1"/>
  <c r="N331" i="3"/>
  <c r="O331" i="3" s="1"/>
  <c r="N329" i="3"/>
  <c r="O329" i="3" s="1"/>
  <c r="N327" i="3"/>
  <c r="O327" i="3" s="1"/>
  <c r="N325" i="3"/>
  <c r="O325" i="3" s="1"/>
  <c r="N323" i="3"/>
  <c r="O323" i="3" s="1"/>
  <c r="N321" i="3"/>
  <c r="O321" i="3" s="1"/>
  <c r="N319" i="3"/>
  <c r="O319" i="3" s="1"/>
  <c r="N317" i="3"/>
  <c r="O317" i="3" s="1"/>
  <c r="N315" i="3"/>
  <c r="O315" i="3" s="1"/>
  <c r="N313" i="3"/>
  <c r="O313" i="3" s="1"/>
  <c r="N311" i="3"/>
  <c r="O311" i="3" s="1"/>
  <c r="N309" i="3"/>
  <c r="O309" i="3" s="1"/>
  <c r="N307" i="3"/>
  <c r="O307" i="3" s="1"/>
  <c r="N305" i="3"/>
  <c r="O305" i="3" s="1"/>
  <c r="N303" i="3"/>
  <c r="O303" i="3" s="1"/>
  <c r="N301" i="3"/>
  <c r="O301" i="3" s="1"/>
  <c r="N299" i="3"/>
  <c r="O299" i="3" s="1"/>
  <c r="N297" i="3"/>
  <c r="O297" i="3" s="1"/>
  <c r="N295" i="3"/>
  <c r="O295" i="3" s="1"/>
  <c r="N293" i="3"/>
  <c r="O293" i="3" s="1"/>
  <c r="N291" i="3"/>
  <c r="O291" i="3" s="1"/>
  <c r="N289" i="3"/>
  <c r="O289" i="3" s="1"/>
  <c r="N287" i="3"/>
  <c r="O287" i="3" s="1"/>
  <c r="N285" i="3"/>
  <c r="O285" i="3" s="1"/>
  <c r="N283" i="3"/>
  <c r="O283" i="3" s="1"/>
  <c r="N281" i="3"/>
  <c r="O281" i="3" s="1"/>
  <c r="N279" i="3"/>
  <c r="O279" i="3" s="1"/>
  <c r="N277" i="3"/>
  <c r="O277" i="3" s="1"/>
  <c r="N275" i="3"/>
  <c r="O275" i="3" s="1"/>
  <c r="N273" i="3"/>
  <c r="O273" i="3" s="1"/>
  <c r="N271" i="3"/>
  <c r="O271" i="3" s="1"/>
  <c r="N269" i="3"/>
  <c r="O269" i="3" s="1"/>
  <c r="N267" i="3"/>
  <c r="O267" i="3" s="1"/>
  <c r="N265" i="3"/>
  <c r="O265" i="3" s="1"/>
  <c r="N263" i="3"/>
  <c r="O263" i="3" s="1"/>
  <c r="N261" i="3"/>
  <c r="O261" i="3" s="1"/>
  <c r="N259" i="3"/>
  <c r="O259" i="3" s="1"/>
  <c r="N257" i="3"/>
  <c r="O257" i="3" s="1"/>
  <c r="N255" i="3"/>
  <c r="O255" i="3" s="1"/>
  <c r="N253" i="3"/>
  <c r="O253" i="3" s="1"/>
  <c r="N251" i="3"/>
  <c r="O251" i="3" s="1"/>
  <c r="N249" i="3"/>
  <c r="O249" i="3" s="1"/>
  <c r="N247" i="3"/>
  <c r="O247" i="3" s="1"/>
  <c r="N245" i="3"/>
  <c r="O245" i="3" s="1"/>
  <c r="N243" i="3"/>
  <c r="O243" i="3" s="1"/>
  <c r="N241" i="3"/>
  <c r="O241" i="3" s="1"/>
  <c r="N239" i="3"/>
  <c r="O239" i="3" s="1"/>
  <c r="N237" i="3"/>
  <c r="O237" i="3" s="1"/>
  <c r="N235" i="3"/>
  <c r="O235" i="3" s="1"/>
  <c r="N233" i="3"/>
  <c r="O233" i="3" s="1"/>
  <c r="N231" i="3"/>
  <c r="O231" i="3" s="1"/>
  <c r="N229" i="3"/>
  <c r="O229" i="3" s="1"/>
  <c r="N227" i="3"/>
  <c r="O227" i="3" s="1"/>
  <c r="O225" i="3"/>
  <c r="N225" i="3"/>
  <c r="N223" i="3"/>
  <c r="O223" i="3" s="1"/>
  <c r="N221" i="3"/>
  <c r="O221" i="3" s="1"/>
  <c r="N219" i="3"/>
  <c r="O219" i="3" s="1"/>
  <c r="O217" i="3"/>
  <c r="N217" i="3"/>
  <c r="O215" i="3"/>
  <c r="N215" i="3"/>
  <c r="N213" i="3"/>
  <c r="O213" i="3" s="1"/>
  <c r="N211" i="3"/>
  <c r="O211" i="3" s="1"/>
  <c r="N209" i="3"/>
  <c r="O209" i="3" s="1"/>
  <c r="N207" i="3"/>
  <c r="O207" i="3" s="1"/>
  <c r="N205" i="3"/>
  <c r="O205" i="3" s="1"/>
  <c r="N203" i="3"/>
  <c r="O203" i="3" s="1"/>
  <c r="N201" i="3"/>
  <c r="O201" i="3" s="1"/>
  <c r="N199" i="3"/>
  <c r="O199" i="3" s="1"/>
  <c r="N197" i="3"/>
  <c r="O197" i="3" s="1"/>
  <c r="N195" i="3"/>
  <c r="O195" i="3" s="1"/>
  <c r="N193" i="3"/>
  <c r="O193" i="3" s="1"/>
  <c r="N191" i="3"/>
  <c r="O191" i="3" s="1"/>
  <c r="N189" i="3"/>
  <c r="O189" i="3" s="1"/>
  <c r="N187" i="3"/>
  <c r="O187" i="3" s="1"/>
  <c r="N185" i="3"/>
  <c r="O185" i="3" s="1"/>
  <c r="N183" i="3"/>
  <c r="O183" i="3" s="1"/>
  <c r="N181" i="3"/>
  <c r="O181" i="3" s="1"/>
  <c r="N179" i="3"/>
  <c r="O179" i="3" s="1"/>
  <c r="N177" i="3"/>
  <c r="O177" i="3" s="1"/>
  <c r="N175" i="3"/>
  <c r="O175" i="3" s="1"/>
  <c r="N173" i="3"/>
  <c r="O173" i="3" s="1"/>
  <c r="N171" i="3"/>
  <c r="O171" i="3" s="1"/>
  <c r="N167" i="3"/>
  <c r="O167" i="3" s="1"/>
  <c r="N165" i="3"/>
  <c r="O165" i="3" s="1"/>
  <c r="N163" i="3"/>
  <c r="O163" i="3" s="1"/>
  <c r="N159" i="3"/>
  <c r="O159" i="3" s="1"/>
  <c r="N157" i="3"/>
  <c r="O157" i="3" s="1"/>
  <c r="N155" i="3"/>
  <c r="O155" i="3" s="1"/>
  <c r="N151" i="3"/>
  <c r="O151" i="3" s="1"/>
  <c r="N149" i="3"/>
  <c r="O149" i="3" s="1"/>
  <c r="N147" i="3"/>
  <c r="O147" i="3" s="1"/>
  <c r="N143" i="3"/>
  <c r="O143" i="3" s="1"/>
  <c r="N141" i="3"/>
  <c r="O141" i="3" s="1"/>
  <c r="N139" i="3"/>
  <c r="O139" i="3" s="1"/>
  <c r="N135" i="3"/>
  <c r="O135" i="3" s="1"/>
  <c r="N133" i="3"/>
  <c r="O133" i="3" s="1"/>
  <c r="N131" i="3"/>
  <c r="O131" i="3" s="1"/>
  <c r="N127" i="3"/>
  <c r="O127" i="3" s="1"/>
  <c r="O125" i="3"/>
  <c r="N125" i="3"/>
  <c r="N123" i="3"/>
  <c r="O123" i="3" s="1"/>
  <c r="N119" i="3"/>
  <c r="O119" i="3" s="1"/>
  <c r="N117" i="3"/>
  <c r="O117" i="3" s="1"/>
  <c r="N115" i="3"/>
  <c r="O115" i="3" s="1"/>
  <c r="N111" i="3"/>
  <c r="O111" i="3" s="1"/>
  <c r="N109" i="3"/>
  <c r="O109" i="3" s="1"/>
  <c r="N107" i="3"/>
  <c r="O107" i="3" s="1"/>
  <c r="N103" i="3"/>
  <c r="O103" i="3" s="1"/>
  <c r="N101" i="3"/>
  <c r="O101" i="3" s="1"/>
  <c r="N99" i="3"/>
  <c r="O99" i="3" s="1"/>
  <c r="N95" i="3"/>
  <c r="O95" i="3" s="1"/>
  <c r="N93" i="3"/>
  <c r="O93" i="3" s="1"/>
  <c r="N91" i="3"/>
  <c r="O91" i="3" s="1"/>
  <c r="N87" i="3"/>
  <c r="O87" i="3" s="1"/>
  <c r="N85" i="3"/>
  <c r="O85" i="3" s="1"/>
  <c r="O83" i="3"/>
  <c r="N83" i="3"/>
  <c r="N79" i="3"/>
  <c r="O79" i="3" s="1"/>
  <c r="N77" i="3"/>
  <c r="O77" i="3" s="1"/>
  <c r="N75" i="3"/>
  <c r="O75" i="3" s="1"/>
  <c r="N71" i="3"/>
  <c r="O71" i="3" s="1"/>
  <c r="N69" i="3"/>
  <c r="O69" i="3" s="1"/>
  <c r="N67" i="3"/>
  <c r="O67" i="3" s="1"/>
  <c r="N63" i="3"/>
  <c r="O63" i="3" s="1"/>
  <c r="N61" i="3"/>
  <c r="O61" i="3" s="1"/>
  <c r="N59" i="3"/>
  <c r="O59" i="3" s="1"/>
  <c r="N55" i="3"/>
  <c r="O55" i="3" s="1"/>
  <c r="N53" i="3"/>
  <c r="O53" i="3" s="1"/>
  <c r="N51" i="3"/>
  <c r="O51" i="3" s="1"/>
  <c r="N47" i="3"/>
  <c r="O47" i="3" s="1"/>
  <c r="N45" i="3"/>
  <c r="O45" i="3" s="1"/>
  <c r="N43" i="3"/>
  <c r="O43" i="3" s="1"/>
  <c r="N39" i="3"/>
  <c r="O39" i="3" s="1"/>
  <c r="N37" i="3"/>
  <c r="O37" i="3" s="1"/>
  <c r="N35" i="3"/>
  <c r="O35" i="3" s="1"/>
  <c r="N31" i="3"/>
  <c r="O31" i="3" s="1"/>
  <c r="N29" i="3"/>
  <c r="O29" i="3" s="1"/>
  <c r="N27" i="3"/>
  <c r="O27" i="3" s="1"/>
  <c r="N23" i="3"/>
  <c r="O23" i="3" s="1"/>
  <c r="N21" i="3"/>
  <c r="O21" i="3" s="1"/>
  <c r="N19" i="3"/>
  <c r="O19" i="3" s="1"/>
  <c r="N15" i="3"/>
  <c r="O15" i="3" s="1"/>
  <c r="N13" i="3"/>
  <c r="O13" i="3" s="1"/>
  <c r="N11" i="3"/>
  <c r="O11" i="3" s="1"/>
  <c r="N7" i="3"/>
  <c r="O7" i="3" s="1"/>
  <c r="N5" i="3"/>
  <c r="O5" i="3" s="1"/>
  <c r="N3" i="3"/>
  <c r="O3" i="3" s="1"/>
  <c r="G1" i="3"/>
  <c r="N1" i="3"/>
  <c r="O1" i="3" s="1"/>
  <c r="N506" i="3"/>
  <c r="O506" i="3" s="1"/>
  <c r="N502" i="3"/>
  <c r="O502" i="3" s="1"/>
  <c r="N498" i="3"/>
  <c r="O498" i="3" s="1"/>
  <c r="N494" i="3"/>
  <c r="O494" i="3" s="1"/>
  <c r="N490" i="3"/>
  <c r="O490" i="3" s="1"/>
  <c r="N486" i="3"/>
  <c r="O486" i="3" s="1"/>
  <c r="N482" i="3"/>
  <c r="O482" i="3" s="1"/>
  <c r="N478" i="3"/>
  <c r="O478" i="3" s="1"/>
  <c r="N474" i="3"/>
  <c r="O474" i="3" s="1"/>
  <c r="N470" i="3"/>
  <c r="O470" i="3" s="1"/>
  <c r="N466" i="3"/>
  <c r="O466" i="3" s="1"/>
  <c r="N462" i="3"/>
  <c r="O462" i="3" s="1"/>
  <c r="N458" i="3"/>
  <c r="O458" i="3" s="1"/>
  <c r="N454" i="3"/>
  <c r="O454" i="3" s="1"/>
  <c r="N450" i="3"/>
  <c r="O450" i="3" s="1"/>
  <c r="N446" i="3"/>
  <c r="O446" i="3" s="1"/>
  <c r="N442" i="3"/>
  <c r="O442" i="3" s="1"/>
  <c r="N438" i="3"/>
  <c r="O438" i="3" s="1"/>
  <c r="N434" i="3"/>
  <c r="O434" i="3" s="1"/>
  <c r="N430" i="3"/>
  <c r="O430" i="3" s="1"/>
  <c r="N424" i="3"/>
  <c r="O424" i="3" s="1"/>
  <c r="N420" i="3"/>
  <c r="O420" i="3" s="1"/>
  <c r="N416" i="3"/>
  <c r="O416" i="3" s="1"/>
  <c r="N412" i="3"/>
  <c r="O412" i="3" s="1"/>
  <c r="N408" i="3"/>
  <c r="O408" i="3" s="1"/>
  <c r="N404" i="3"/>
  <c r="O404" i="3" s="1"/>
  <c r="N400" i="3"/>
  <c r="O400" i="3" s="1"/>
  <c r="N396" i="3"/>
  <c r="O396" i="3" s="1"/>
  <c r="N392" i="3"/>
  <c r="O392" i="3" s="1"/>
  <c r="N388" i="3"/>
  <c r="O388" i="3" s="1"/>
  <c r="N384" i="3"/>
  <c r="O384" i="3" s="1"/>
  <c r="N380" i="3"/>
  <c r="O380" i="3" s="1"/>
  <c r="N376" i="3"/>
  <c r="O376" i="3" s="1"/>
  <c r="N372" i="3"/>
  <c r="O372" i="3" s="1"/>
  <c r="N368" i="3"/>
  <c r="O368" i="3" s="1"/>
  <c r="N364" i="3"/>
  <c r="O364" i="3" s="1"/>
  <c r="N360" i="3"/>
  <c r="O360" i="3" s="1"/>
  <c r="N356" i="3"/>
  <c r="O356" i="3" s="1"/>
  <c r="N352" i="3"/>
  <c r="O352" i="3" s="1"/>
  <c r="N348" i="3"/>
  <c r="O348" i="3" s="1"/>
  <c r="N344" i="3"/>
  <c r="O344" i="3" s="1"/>
  <c r="N340" i="3"/>
  <c r="O340" i="3" s="1"/>
  <c r="N336" i="3"/>
  <c r="O336" i="3" s="1"/>
  <c r="N332" i="3"/>
  <c r="O332" i="3" s="1"/>
  <c r="N328" i="3"/>
  <c r="O328" i="3" s="1"/>
  <c r="N324" i="3"/>
  <c r="O324" i="3" s="1"/>
  <c r="N320" i="3"/>
  <c r="N316" i="3"/>
  <c r="O316" i="3" s="1"/>
  <c r="N312" i="3"/>
  <c r="O312" i="3" s="1"/>
  <c r="N308" i="3"/>
  <c r="O308" i="3" s="1"/>
  <c r="N304" i="3"/>
  <c r="O304" i="3" s="1"/>
  <c r="N300" i="3"/>
  <c r="O300" i="3" s="1"/>
  <c r="N296" i="3"/>
  <c r="O296" i="3" s="1"/>
  <c r="N292" i="3"/>
  <c r="O292" i="3" s="1"/>
  <c r="N288" i="3"/>
  <c r="O288" i="3" s="1"/>
  <c r="N284" i="3"/>
  <c r="O284" i="3" s="1"/>
  <c r="N280" i="3"/>
  <c r="O280" i="3" s="1"/>
  <c r="N276" i="3"/>
  <c r="O276" i="3" s="1"/>
  <c r="N272" i="3"/>
  <c r="O272" i="3" s="1"/>
  <c r="N268" i="3"/>
  <c r="O268" i="3" s="1"/>
  <c r="N264" i="3"/>
  <c r="O264" i="3" s="1"/>
  <c r="N260" i="3"/>
  <c r="O260" i="3" s="1"/>
  <c r="N256" i="3"/>
  <c r="O256" i="3" s="1"/>
  <c r="N252" i="3"/>
  <c r="O252" i="3" s="1"/>
  <c r="N248" i="3"/>
  <c r="O248" i="3" s="1"/>
  <c r="N244" i="3"/>
  <c r="O244" i="3" s="1"/>
  <c r="N240" i="3"/>
  <c r="O240" i="3" s="1"/>
  <c r="N236" i="3"/>
  <c r="O236" i="3" s="1"/>
  <c r="N232" i="3"/>
  <c r="O232" i="3" s="1"/>
  <c r="N228" i="3"/>
  <c r="O228" i="3" s="1"/>
  <c r="N224" i="3"/>
  <c r="O224" i="3" s="1"/>
  <c r="N220" i="3"/>
  <c r="O220" i="3" s="1"/>
  <c r="N216" i="3"/>
  <c r="O216" i="3" s="1"/>
  <c r="N212" i="3"/>
  <c r="O212" i="3" s="1"/>
  <c r="N208" i="3"/>
  <c r="O208" i="3" s="1"/>
  <c r="N204" i="3"/>
  <c r="O204" i="3" s="1"/>
  <c r="N200" i="3"/>
  <c r="O200" i="3" s="1"/>
  <c r="N196" i="3"/>
  <c r="O196" i="3" s="1"/>
  <c r="N192" i="3"/>
  <c r="O192" i="3" s="1"/>
  <c r="N188" i="3"/>
  <c r="O188" i="3" s="1"/>
  <c r="N184" i="3"/>
  <c r="O184" i="3" s="1"/>
  <c r="N180" i="3"/>
  <c r="O180" i="3" s="1"/>
  <c r="N176" i="3"/>
  <c r="O176" i="3" s="1"/>
  <c r="N172" i="3"/>
  <c r="O172" i="3" s="1"/>
  <c r="N168" i="3"/>
  <c r="O168" i="3" s="1"/>
  <c r="N164" i="3"/>
  <c r="O164" i="3" s="1"/>
  <c r="N160" i="3"/>
  <c r="O160" i="3" s="1"/>
  <c r="N156" i="3"/>
  <c r="O156" i="3" s="1"/>
  <c r="N152" i="3"/>
  <c r="O152" i="3" s="1"/>
  <c r="N148" i="3"/>
  <c r="O148" i="3" s="1"/>
  <c r="N144" i="3"/>
  <c r="O144" i="3" s="1"/>
  <c r="N140" i="3"/>
  <c r="O140" i="3" s="1"/>
  <c r="N136" i="3"/>
  <c r="O136" i="3" s="1"/>
  <c r="N132" i="3"/>
  <c r="N128" i="3"/>
  <c r="O128" i="3" s="1"/>
  <c r="N124" i="3"/>
  <c r="O124" i="3" s="1"/>
  <c r="N120" i="3"/>
  <c r="O120" i="3" s="1"/>
  <c r="N116" i="3"/>
  <c r="O116" i="3" s="1"/>
  <c r="N112" i="3"/>
  <c r="O112" i="3" s="1"/>
  <c r="N108" i="3"/>
  <c r="O108" i="3" s="1"/>
  <c r="N104" i="3"/>
  <c r="O104" i="3" s="1"/>
  <c r="N100" i="3"/>
  <c r="O100" i="3" s="1"/>
  <c r="N96" i="3"/>
  <c r="O96" i="3" s="1"/>
  <c r="N92" i="3"/>
  <c r="O92" i="3" s="1"/>
  <c r="N88" i="3"/>
  <c r="O88" i="3" s="1"/>
  <c r="N84" i="3"/>
  <c r="O84" i="3" s="1"/>
  <c r="N80" i="3"/>
  <c r="O80" i="3" s="1"/>
  <c r="N76" i="3"/>
  <c r="O76" i="3" s="1"/>
  <c r="N72" i="3"/>
  <c r="O72" i="3" s="1"/>
  <c r="N68" i="3"/>
  <c r="O68" i="3" s="1"/>
  <c r="N64" i="3"/>
  <c r="O64" i="3" s="1"/>
  <c r="N60" i="3"/>
  <c r="O60" i="3" s="1"/>
  <c r="N56" i="3"/>
  <c r="O56" i="3" s="1"/>
  <c r="N52" i="3"/>
  <c r="O52" i="3" s="1"/>
  <c r="N48" i="3"/>
  <c r="O48" i="3" s="1"/>
  <c r="N44" i="3"/>
  <c r="O44" i="3" s="1"/>
  <c r="N40" i="3"/>
  <c r="O40" i="3" s="1"/>
  <c r="N36" i="3"/>
  <c r="O36" i="3" s="1"/>
  <c r="N32" i="3"/>
  <c r="O32" i="3" s="1"/>
  <c r="N28" i="3"/>
  <c r="O28" i="3" s="1"/>
  <c r="N24" i="3"/>
  <c r="O24" i="3" s="1"/>
  <c r="N20" i="3"/>
  <c r="O20" i="3" s="1"/>
  <c r="N16" i="3"/>
  <c r="O16" i="3" s="1"/>
  <c r="N12" i="3"/>
  <c r="O12" i="3" s="1"/>
  <c r="N8" i="3"/>
  <c r="O8" i="3" s="1"/>
  <c r="N4" i="3"/>
  <c r="O4" i="3" s="1"/>
  <c r="O169" i="3"/>
  <c r="O153" i="3"/>
  <c r="O137" i="3"/>
  <c r="O121" i="3"/>
  <c r="O105" i="3"/>
  <c r="O89" i="3"/>
  <c r="O73" i="3"/>
  <c r="O57" i="3"/>
  <c r="O41" i="3"/>
  <c r="O25" i="3"/>
  <c r="O9" i="3"/>
  <c r="R33" i="3"/>
  <c r="R32" i="3"/>
  <c r="R23" i="3"/>
  <c r="Q272" i="1"/>
  <c r="R272" i="1"/>
  <c r="S272" i="1" s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Q267" i="1"/>
  <c r="R267" i="1"/>
  <c r="S267" i="1" s="1"/>
  <c r="T267" i="1"/>
  <c r="U267" i="1"/>
  <c r="V267" i="1" s="1"/>
  <c r="W267" i="1"/>
  <c r="X267" i="1"/>
  <c r="Y267" i="1"/>
  <c r="Z267" i="1"/>
  <c r="AA267" i="1"/>
  <c r="AB267" i="1" s="1"/>
  <c r="AC267" i="1"/>
  <c r="AD267" i="1"/>
  <c r="AE267" i="1"/>
  <c r="AF267" i="1"/>
  <c r="AG267" i="1"/>
  <c r="AH267" i="1" s="1"/>
  <c r="AI267" i="1"/>
  <c r="AJ267" i="1"/>
  <c r="AK267" i="1"/>
  <c r="AL267" i="1"/>
  <c r="AM267" i="1"/>
  <c r="AN267" i="1"/>
  <c r="Q268" i="1"/>
  <c r="R268" i="1"/>
  <c r="S268" i="1"/>
  <c r="T268" i="1"/>
  <c r="U268" i="1"/>
  <c r="V268" i="1" s="1"/>
  <c r="W268" i="1"/>
  <c r="X268" i="1"/>
  <c r="Y268" i="1"/>
  <c r="Z268" i="1"/>
  <c r="AA268" i="1"/>
  <c r="AB268" i="1" s="1"/>
  <c r="AC268" i="1"/>
  <c r="AD268" i="1"/>
  <c r="AE268" i="1"/>
  <c r="AF268" i="1"/>
  <c r="AG268" i="1"/>
  <c r="AH268" i="1" s="1"/>
  <c r="AI268" i="1"/>
  <c r="AJ268" i="1"/>
  <c r="AK268" i="1"/>
  <c r="AL268" i="1"/>
  <c r="AM268" i="1"/>
  <c r="AN268" i="1"/>
  <c r="Q269" i="1"/>
  <c r="R269" i="1"/>
  <c r="S269" i="1"/>
  <c r="T269" i="1"/>
  <c r="U269" i="1"/>
  <c r="V269" i="1" s="1"/>
  <c r="W269" i="1"/>
  <c r="X269" i="1"/>
  <c r="Y269" i="1"/>
  <c r="Z269" i="1"/>
  <c r="AA269" i="1"/>
  <c r="AB269" i="1" s="1"/>
  <c r="AC269" i="1"/>
  <c r="AD269" i="1"/>
  <c r="AE269" i="1"/>
  <c r="AF269" i="1"/>
  <c r="AG269" i="1"/>
  <c r="AH269" i="1" s="1"/>
  <c r="AI269" i="1"/>
  <c r="AJ269" i="1"/>
  <c r="AK269" i="1"/>
  <c r="AL269" i="1"/>
  <c r="AM269" i="1"/>
  <c r="AN269" i="1"/>
  <c r="Q270" i="1"/>
  <c r="R270" i="1"/>
  <c r="S270" i="1"/>
  <c r="T270" i="1"/>
  <c r="U270" i="1"/>
  <c r="V270" i="1" s="1"/>
  <c r="W270" i="1"/>
  <c r="X270" i="1"/>
  <c r="Y270" i="1"/>
  <c r="Z270" i="1"/>
  <c r="AA270" i="1"/>
  <c r="AB270" i="1" s="1"/>
  <c r="AC270" i="1"/>
  <c r="AD270" i="1"/>
  <c r="AE270" i="1"/>
  <c r="AF270" i="1"/>
  <c r="AG270" i="1"/>
  <c r="AH270" i="1" s="1"/>
  <c r="AI270" i="1"/>
  <c r="AJ270" i="1"/>
  <c r="AK270" i="1"/>
  <c r="AL270" i="1"/>
  <c r="AM270" i="1"/>
  <c r="AN270" i="1"/>
  <c r="Q271" i="1"/>
  <c r="R271" i="1"/>
  <c r="S271" i="1"/>
  <c r="T271" i="1"/>
  <c r="U271" i="1"/>
  <c r="V271" i="1" s="1"/>
  <c r="W271" i="1"/>
  <c r="X271" i="1"/>
  <c r="Y271" i="1"/>
  <c r="Z271" i="1"/>
  <c r="AA271" i="1"/>
  <c r="AB271" i="1" s="1"/>
  <c r="AC271" i="1"/>
  <c r="AE271" i="1" s="1"/>
  <c r="AD271" i="1"/>
  <c r="AF271" i="1"/>
  <c r="AG271" i="1"/>
  <c r="AH271" i="1" s="1"/>
  <c r="AI271" i="1"/>
  <c r="AJ271" i="1"/>
  <c r="AK271" i="1"/>
  <c r="AM271" i="1" s="1"/>
  <c r="AL271" i="1"/>
  <c r="AN271" i="1"/>
  <c r="AU272" i="1"/>
  <c r="AY272" i="1"/>
  <c r="BD272" i="1" s="1"/>
  <c r="AU271" i="1"/>
  <c r="AY271" i="1"/>
  <c r="BD271" i="1" s="1"/>
  <c r="AU270" i="1"/>
  <c r="AY270" i="1"/>
  <c r="BD270" i="1" s="1"/>
  <c r="AU269" i="1"/>
  <c r="AY269" i="1" s="1"/>
  <c r="BD269" i="1" s="1"/>
  <c r="AU268" i="1"/>
  <c r="AY268" i="1"/>
  <c r="BD268" i="1" s="1"/>
  <c r="AU267" i="1"/>
  <c r="AY267" i="1"/>
  <c r="BD267" i="1" s="1"/>
  <c r="AT272" i="1"/>
  <c r="AZ272" i="1" s="1"/>
  <c r="BE272" i="1" s="1"/>
  <c r="AT271" i="1"/>
  <c r="AZ271" i="1" s="1"/>
  <c r="BE271" i="1" s="1"/>
  <c r="AT270" i="1"/>
  <c r="AZ270" i="1"/>
  <c r="BE270" i="1" s="1"/>
  <c r="AT269" i="1"/>
  <c r="AZ269" i="1"/>
  <c r="BE269" i="1" s="1"/>
  <c r="AT268" i="1"/>
  <c r="AZ268" i="1" s="1"/>
  <c r="BE268" i="1" s="1"/>
  <c r="AT267" i="1"/>
  <c r="AZ267" i="1" s="1"/>
  <c r="BE267" i="1" s="1"/>
  <c r="Q261" i="1"/>
  <c r="R261" i="1"/>
  <c r="S261" i="1" s="1"/>
  <c r="W261" i="1"/>
  <c r="X261" i="1"/>
  <c r="Y261" i="1" s="1"/>
  <c r="Z261" i="1"/>
  <c r="AA261" i="1"/>
  <c r="AB261" i="1"/>
  <c r="AC261" i="1"/>
  <c r="AD261" i="1"/>
  <c r="AE261" i="1" s="1"/>
  <c r="AF261" i="1"/>
  <c r="AG261" i="1"/>
  <c r="AH261" i="1"/>
  <c r="AI261" i="1"/>
  <c r="AJ261" i="1"/>
  <c r="AK261" i="1"/>
  <c r="AM261" i="1" s="1"/>
  <c r="AQ261" i="1"/>
  <c r="AP261" i="1" s="1"/>
  <c r="AR261" i="1"/>
  <c r="Q262" i="1"/>
  <c r="R262" i="1"/>
  <c r="S262" i="1"/>
  <c r="W262" i="1"/>
  <c r="X262" i="1"/>
  <c r="Y262" i="1"/>
  <c r="Z262" i="1"/>
  <c r="AA262" i="1"/>
  <c r="AC262" i="1"/>
  <c r="AD262" i="1"/>
  <c r="AE262" i="1"/>
  <c r="AF262" i="1"/>
  <c r="AG262" i="1"/>
  <c r="AH262" i="1" s="1"/>
  <c r="AI262" i="1"/>
  <c r="AJ262" i="1"/>
  <c r="AK262" i="1"/>
  <c r="AM262" i="1" s="1"/>
  <c r="AP262" i="1"/>
  <c r="AQ262" i="1"/>
  <c r="AR262" i="1"/>
  <c r="Q263" i="1"/>
  <c r="R263" i="1"/>
  <c r="S263" i="1" s="1"/>
  <c r="W263" i="1"/>
  <c r="X263" i="1"/>
  <c r="Y263" i="1" s="1"/>
  <c r="Z263" i="1"/>
  <c r="AA263" i="1"/>
  <c r="AB263" i="1"/>
  <c r="AC263" i="1"/>
  <c r="AD263" i="1"/>
  <c r="AE263" i="1" s="1"/>
  <c r="AF263" i="1"/>
  <c r="AG263" i="1"/>
  <c r="AH263" i="1"/>
  <c r="AI263" i="1"/>
  <c r="AJ263" i="1"/>
  <c r="AK263" i="1"/>
  <c r="AM263" i="1" s="1"/>
  <c r="AQ263" i="1"/>
  <c r="AP263" i="1" s="1"/>
  <c r="AR263" i="1"/>
  <c r="Q264" i="1"/>
  <c r="R264" i="1"/>
  <c r="S264" i="1"/>
  <c r="W264" i="1"/>
  <c r="X264" i="1"/>
  <c r="Y264" i="1"/>
  <c r="Z264" i="1"/>
  <c r="AA264" i="1"/>
  <c r="AC264" i="1"/>
  <c r="AD264" i="1"/>
  <c r="AE264" i="1"/>
  <c r="AF264" i="1"/>
  <c r="AG264" i="1"/>
  <c r="AH264" i="1" s="1"/>
  <c r="AI264" i="1"/>
  <c r="AJ264" i="1"/>
  <c r="AK264" i="1"/>
  <c r="AM264" i="1" s="1"/>
  <c r="AP264" i="1"/>
  <c r="AQ264" i="1"/>
  <c r="AR264" i="1"/>
  <c r="Q265" i="1"/>
  <c r="R265" i="1"/>
  <c r="S265" i="1" s="1"/>
  <c r="W265" i="1"/>
  <c r="X265" i="1"/>
  <c r="Y265" i="1" s="1"/>
  <c r="Z265" i="1"/>
  <c r="AA265" i="1"/>
  <c r="AB265" i="1"/>
  <c r="AC265" i="1"/>
  <c r="AD265" i="1"/>
  <c r="AE265" i="1" s="1"/>
  <c r="AF265" i="1"/>
  <c r="AG265" i="1"/>
  <c r="AH265" i="1" s="1"/>
  <c r="AI265" i="1"/>
  <c r="AJ265" i="1"/>
  <c r="AK265" i="1"/>
  <c r="AM265" i="1" s="1"/>
  <c r="AQ265" i="1"/>
  <c r="AP265" i="1" s="1"/>
  <c r="AR265" i="1"/>
  <c r="Q266" i="1"/>
  <c r="R266" i="1"/>
  <c r="S266" i="1"/>
  <c r="W266" i="1"/>
  <c r="X266" i="1"/>
  <c r="Y266" i="1"/>
  <c r="Z266" i="1"/>
  <c r="AA266" i="1"/>
  <c r="AC266" i="1"/>
  <c r="AE266" i="1" s="1"/>
  <c r="AD266" i="1"/>
  <c r="AF266" i="1"/>
  <c r="AG266" i="1"/>
  <c r="AI266" i="1"/>
  <c r="AJ266" i="1"/>
  <c r="AK266" i="1"/>
  <c r="AM266" i="1" s="1"/>
  <c r="AP266" i="1"/>
  <c r="AQ266" i="1"/>
  <c r="AR266" i="1"/>
  <c r="N266" i="1"/>
  <c r="O266" i="1"/>
  <c r="BI266" i="1"/>
  <c r="P266" i="1"/>
  <c r="AV266" i="1"/>
  <c r="BA266" i="1"/>
  <c r="BG266" i="1"/>
  <c r="N265" i="1"/>
  <c r="BJ265" i="1" s="1"/>
  <c r="O265" i="1"/>
  <c r="BI265" i="1"/>
  <c r="P265" i="1"/>
  <c r="AV265" i="1"/>
  <c r="BA265" i="1"/>
  <c r="BG265" i="1"/>
  <c r="N264" i="1"/>
  <c r="BJ264" i="1"/>
  <c r="O264" i="1"/>
  <c r="BI264" i="1" s="1"/>
  <c r="P264" i="1"/>
  <c r="AV264" i="1"/>
  <c r="BA264" i="1" s="1"/>
  <c r="BG264" i="1"/>
  <c r="N263" i="1"/>
  <c r="BJ263" i="1" s="1"/>
  <c r="O263" i="1"/>
  <c r="BI263" i="1"/>
  <c r="P263" i="1"/>
  <c r="AV263" i="1"/>
  <c r="BA263" i="1"/>
  <c r="BG263" i="1"/>
  <c r="N262" i="1"/>
  <c r="BJ262" i="1" s="1"/>
  <c r="O262" i="1"/>
  <c r="BI262" i="1"/>
  <c r="P262" i="1"/>
  <c r="AV262" i="1"/>
  <c r="BA262" i="1"/>
  <c r="BG262" i="1"/>
  <c r="N261" i="1"/>
  <c r="BJ261" i="1" s="1"/>
  <c r="O261" i="1"/>
  <c r="BI261" i="1" s="1"/>
  <c r="P261" i="1"/>
  <c r="AV261" i="1"/>
  <c r="BA261" i="1" s="1"/>
  <c r="BG261" i="1"/>
  <c r="AW266" i="1"/>
  <c r="BB266" i="1"/>
  <c r="BF266" i="1"/>
  <c r="AW265" i="1"/>
  <c r="BB265" i="1" s="1"/>
  <c r="BF265" i="1"/>
  <c r="AW264" i="1"/>
  <c r="BB264" i="1" s="1"/>
  <c r="BF264" i="1"/>
  <c r="AW263" i="1"/>
  <c r="BB263" i="1" s="1"/>
  <c r="BF263" i="1"/>
  <c r="AW262" i="1"/>
  <c r="BB262" i="1" s="1"/>
  <c r="BF262" i="1"/>
  <c r="AW261" i="1"/>
  <c r="BB261" i="1" s="1"/>
  <c r="BF261" i="1"/>
  <c r="AU266" i="1"/>
  <c r="AY266" i="1" s="1"/>
  <c r="BD266" i="1" s="1"/>
  <c r="AU265" i="1"/>
  <c r="AY265" i="1" s="1"/>
  <c r="BD265" i="1" s="1"/>
  <c r="AU264" i="1"/>
  <c r="AY264" i="1"/>
  <c r="BD264" i="1" s="1"/>
  <c r="AU263" i="1"/>
  <c r="AY263" i="1" s="1"/>
  <c r="BD263" i="1" s="1"/>
  <c r="AU262" i="1"/>
  <c r="AY262" i="1" s="1"/>
  <c r="BD262" i="1" s="1"/>
  <c r="AU261" i="1"/>
  <c r="AY261" i="1" s="1"/>
  <c r="BD261" i="1" s="1"/>
  <c r="AT266" i="1"/>
  <c r="AZ266" i="1" s="1"/>
  <c r="BE266" i="1" s="1"/>
  <c r="AT265" i="1"/>
  <c r="AZ265" i="1" s="1"/>
  <c r="BE265" i="1" s="1"/>
  <c r="AT264" i="1"/>
  <c r="AZ264" i="1" s="1"/>
  <c r="BE264" i="1" s="1"/>
  <c r="AT263" i="1"/>
  <c r="AZ263" i="1"/>
  <c r="BE263" i="1" s="1"/>
  <c r="AT262" i="1"/>
  <c r="AZ262" i="1" s="1"/>
  <c r="BE262" i="1" s="1"/>
  <c r="AT261" i="1"/>
  <c r="AZ261" i="1" s="1"/>
  <c r="BE261" i="1" s="1"/>
  <c r="Q258" i="1"/>
  <c r="Q256" i="1"/>
  <c r="Q255" i="1"/>
  <c r="AP253" i="1"/>
  <c r="AP252" i="1"/>
  <c r="N260" i="1"/>
  <c r="O260" i="1"/>
  <c r="P260" i="1"/>
  <c r="N259" i="1"/>
  <c r="O259" i="1"/>
  <c r="P259" i="1"/>
  <c r="N258" i="1"/>
  <c r="O258" i="1"/>
  <c r="P258" i="1"/>
  <c r="N257" i="1"/>
  <c r="O257" i="1"/>
  <c r="P257" i="1"/>
  <c r="N256" i="1"/>
  <c r="O256" i="1"/>
  <c r="P256" i="1"/>
  <c r="N255" i="1"/>
  <c r="O255" i="1"/>
  <c r="P255" i="1"/>
  <c r="R10" i="3" l="1"/>
  <c r="R9" i="3"/>
  <c r="R34" i="3"/>
  <c r="R35" i="3" s="1"/>
  <c r="AB264" i="1"/>
  <c r="AH266" i="1"/>
  <c r="AB266" i="1"/>
  <c r="AB262" i="1"/>
  <c r="BJ266" i="1"/>
  <c r="D507" i="3"/>
  <c r="F507" i="3"/>
  <c r="D508" i="3"/>
  <c r="F508" i="3"/>
  <c r="D509" i="3"/>
  <c r="F509" i="3"/>
  <c r="W255" i="1"/>
  <c r="X255" i="1"/>
  <c r="Y255" i="1"/>
  <c r="Z255" i="1"/>
  <c r="AA255" i="1"/>
  <c r="AB255" i="1" s="1"/>
  <c r="AC255" i="1"/>
  <c r="AD255" i="1"/>
  <c r="AE255" i="1" s="1"/>
  <c r="AF255" i="1"/>
  <c r="AG255" i="1"/>
  <c r="AI255" i="1"/>
  <c r="BJ255" i="1" s="1"/>
  <c r="AJ255" i="1"/>
  <c r="AK255" i="1"/>
  <c r="AM255" i="1" s="1"/>
  <c r="AP255" i="1"/>
  <c r="AQ255" i="1"/>
  <c r="AR255" i="1"/>
  <c r="AT255" i="1"/>
  <c r="AU255" i="1"/>
  <c r="AY255" i="1" s="1"/>
  <c r="AV255" i="1"/>
  <c r="AW255" i="1"/>
  <c r="BB255" i="1" s="1"/>
  <c r="AZ255" i="1"/>
  <c r="BA255" i="1"/>
  <c r="BE255" i="1"/>
  <c r="BF255" i="1"/>
  <c r="BG255" i="1"/>
  <c r="BI255" i="1"/>
  <c r="W256" i="1"/>
  <c r="X256" i="1"/>
  <c r="Z256" i="1"/>
  <c r="AA256" i="1"/>
  <c r="AB256" i="1" s="1"/>
  <c r="AC256" i="1"/>
  <c r="AD256" i="1"/>
  <c r="AE256" i="1" s="1"/>
  <c r="AF256" i="1"/>
  <c r="AG256" i="1"/>
  <c r="AI256" i="1"/>
  <c r="AJ256" i="1"/>
  <c r="AK256" i="1"/>
  <c r="AM256" i="1" s="1"/>
  <c r="AQ256" i="1"/>
  <c r="AP256" i="1" s="1"/>
  <c r="AR256" i="1"/>
  <c r="AT256" i="1"/>
  <c r="AU256" i="1"/>
  <c r="AV256" i="1"/>
  <c r="BA256" i="1" s="1"/>
  <c r="AW256" i="1"/>
  <c r="AY256" i="1"/>
  <c r="BB256" i="1"/>
  <c r="BD256" i="1"/>
  <c r="BF256" i="1"/>
  <c r="BG256" i="1"/>
  <c r="BI256" i="1"/>
  <c r="BJ256" i="1"/>
  <c r="Q257" i="1"/>
  <c r="W257" i="1"/>
  <c r="X257" i="1"/>
  <c r="Z257" i="1"/>
  <c r="AA257" i="1"/>
  <c r="AC257" i="1"/>
  <c r="AD257" i="1"/>
  <c r="AF257" i="1"/>
  <c r="AG257" i="1"/>
  <c r="AI257" i="1"/>
  <c r="BJ257" i="1" s="1"/>
  <c r="AJ257" i="1"/>
  <c r="AK257" i="1"/>
  <c r="AM257" i="1" s="1"/>
  <c r="AP257" i="1"/>
  <c r="AQ257" i="1"/>
  <c r="AR257" i="1"/>
  <c r="AT257" i="1"/>
  <c r="AU257" i="1"/>
  <c r="AY257" i="1" s="1"/>
  <c r="AV257" i="1"/>
  <c r="BA257" i="1" s="1"/>
  <c r="AW257" i="1"/>
  <c r="AZ257" i="1"/>
  <c r="BB257" i="1"/>
  <c r="BE257" i="1"/>
  <c r="BF257" i="1"/>
  <c r="BG257" i="1"/>
  <c r="BI257" i="1"/>
  <c r="W258" i="1"/>
  <c r="X258" i="1"/>
  <c r="Z258" i="1"/>
  <c r="AA258" i="1"/>
  <c r="AC258" i="1"/>
  <c r="AD258" i="1"/>
  <c r="AF258" i="1"/>
  <c r="AG258" i="1"/>
  <c r="AH258" i="1" s="1"/>
  <c r="AI258" i="1"/>
  <c r="AJ258" i="1"/>
  <c r="AK258" i="1"/>
  <c r="AM258" i="1" s="1"/>
  <c r="AQ258" i="1"/>
  <c r="AP258" i="1" s="1"/>
  <c r="AR258" i="1"/>
  <c r="AT258" i="1"/>
  <c r="AU258" i="1"/>
  <c r="AV258" i="1"/>
  <c r="BA258" i="1" s="1"/>
  <c r="AW258" i="1"/>
  <c r="AY258" i="1"/>
  <c r="BB258" i="1"/>
  <c r="BD258" i="1"/>
  <c r="BF258" i="1"/>
  <c r="BG258" i="1"/>
  <c r="BI258" i="1"/>
  <c r="BJ258" i="1"/>
  <c r="Q259" i="1"/>
  <c r="W259" i="1"/>
  <c r="X259" i="1"/>
  <c r="Z259" i="1"/>
  <c r="AA259" i="1"/>
  <c r="AC259" i="1"/>
  <c r="AD259" i="1"/>
  <c r="AF259" i="1"/>
  <c r="AG259" i="1"/>
  <c r="AI259" i="1"/>
  <c r="BJ259" i="1" s="1"/>
  <c r="AJ259" i="1"/>
  <c r="AK259" i="1"/>
  <c r="AM259" i="1" s="1"/>
  <c r="AP259" i="1"/>
  <c r="AQ259" i="1"/>
  <c r="AR259" i="1"/>
  <c r="AT259" i="1"/>
  <c r="AU259" i="1"/>
  <c r="AY259" i="1" s="1"/>
  <c r="AV259" i="1"/>
  <c r="BA259" i="1" s="1"/>
  <c r="AW259" i="1"/>
  <c r="AZ259" i="1"/>
  <c r="BB259" i="1"/>
  <c r="BE259" i="1"/>
  <c r="BF259" i="1"/>
  <c r="BG259" i="1"/>
  <c r="BI259" i="1"/>
  <c r="Q260" i="1"/>
  <c r="W260" i="1"/>
  <c r="X260" i="1"/>
  <c r="Z260" i="1"/>
  <c r="AA260" i="1"/>
  <c r="AC260" i="1"/>
  <c r="AD260" i="1"/>
  <c r="AF260" i="1"/>
  <c r="AG260" i="1"/>
  <c r="AI260" i="1"/>
  <c r="AJ260" i="1"/>
  <c r="AK260" i="1"/>
  <c r="AM260" i="1" s="1"/>
  <c r="AQ260" i="1"/>
  <c r="AP260" i="1" s="1"/>
  <c r="AR260" i="1"/>
  <c r="AT260" i="1"/>
  <c r="AU260" i="1"/>
  <c r="AV260" i="1"/>
  <c r="BA260" i="1" s="1"/>
  <c r="AW260" i="1"/>
  <c r="AY260" i="1"/>
  <c r="BB260" i="1"/>
  <c r="BD260" i="1"/>
  <c r="BF260" i="1"/>
  <c r="BG260" i="1"/>
  <c r="BI260" i="1"/>
  <c r="BJ260" i="1"/>
  <c r="N254" i="1"/>
  <c r="O254" i="1"/>
  <c r="P254" i="1"/>
  <c r="N253" i="1"/>
  <c r="O253" i="1"/>
  <c r="P253" i="1"/>
  <c r="N252" i="1"/>
  <c r="O252" i="1"/>
  <c r="P252" i="1"/>
  <c r="R11" i="3" l="1"/>
  <c r="S9" i="3" s="1"/>
  <c r="R260" i="1"/>
  <c r="S260" i="1" s="1"/>
  <c r="R259" i="1"/>
  <c r="R258" i="1"/>
  <c r="S258" i="1" s="1"/>
  <c r="R257" i="1"/>
  <c r="AB260" i="1"/>
  <c r="AE260" i="1"/>
  <c r="AE259" i="1"/>
  <c r="Y259" i="1"/>
  <c r="AE257" i="1"/>
  <c r="Y257" i="1"/>
  <c r="R256" i="1"/>
  <c r="S256" i="1" s="1"/>
  <c r="AH259" i="1"/>
  <c r="AB258" i="1"/>
  <c r="AH257" i="1"/>
  <c r="S259" i="1"/>
  <c r="Y258" i="1"/>
  <c r="S257" i="1"/>
  <c r="AB259" i="1"/>
  <c r="AB257" i="1"/>
  <c r="AH256" i="1"/>
  <c r="R255" i="1"/>
  <c r="S255" i="1" s="1"/>
  <c r="AH255" i="1"/>
  <c r="AH260" i="1"/>
  <c r="Y260" i="1"/>
  <c r="AE258" i="1"/>
  <c r="Y256" i="1"/>
  <c r="G508" i="3"/>
  <c r="G509" i="3"/>
  <c r="G507" i="3"/>
  <c r="BD255" i="1"/>
  <c r="BD259" i="1"/>
  <c r="BD257" i="1"/>
  <c r="AZ260" i="1"/>
  <c r="BE260" i="1" s="1"/>
  <c r="AZ258" i="1"/>
  <c r="BE258" i="1" s="1"/>
  <c r="AZ256" i="1"/>
  <c r="BE256" i="1" s="1"/>
  <c r="Q252" i="1"/>
  <c r="W252" i="1"/>
  <c r="X252" i="1"/>
  <c r="Y252" i="1"/>
  <c r="Z252" i="1"/>
  <c r="AA252" i="1"/>
  <c r="AC252" i="1"/>
  <c r="AD252" i="1"/>
  <c r="AF252" i="1"/>
  <c r="AG252" i="1"/>
  <c r="AI252" i="1"/>
  <c r="BJ252" i="1" s="1"/>
  <c r="AJ252" i="1"/>
  <c r="BI252" i="1" s="1"/>
  <c r="AQ252" i="1"/>
  <c r="AR252" i="1"/>
  <c r="AT252" i="1"/>
  <c r="AU252" i="1"/>
  <c r="AY252" i="1" s="1"/>
  <c r="AV252" i="1"/>
  <c r="BA252" i="1" s="1"/>
  <c r="AW252" i="1"/>
  <c r="AZ252" i="1"/>
  <c r="BE252" i="1" s="1"/>
  <c r="BB252" i="1"/>
  <c r="BF252" i="1"/>
  <c r="BG252" i="1"/>
  <c r="Q253" i="1"/>
  <c r="W253" i="1"/>
  <c r="X253" i="1"/>
  <c r="Z253" i="1"/>
  <c r="AA253" i="1"/>
  <c r="AC253" i="1"/>
  <c r="AD253" i="1"/>
  <c r="AF253" i="1"/>
  <c r="AG253" i="1"/>
  <c r="AH253" i="1" s="1"/>
  <c r="AI253" i="1"/>
  <c r="AJ253" i="1"/>
  <c r="BI253" i="1" s="1"/>
  <c r="AQ253" i="1"/>
  <c r="AR253" i="1"/>
  <c r="AT253" i="1"/>
  <c r="AZ253" i="1" s="1"/>
  <c r="BE253" i="1" s="1"/>
  <c r="AU253" i="1"/>
  <c r="AV253" i="1"/>
  <c r="BA253" i="1" s="1"/>
  <c r="AW253" i="1"/>
  <c r="AY253" i="1"/>
  <c r="BB253" i="1"/>
  <c r="BF253" i="1"/>
  <c r="BG253" i="1"/>
  <c r="BJ253" i="1"/>
  <c r="Q254" i="1"/>
  <c r="W254" i="1"/>
  <c r="X254" i="1"/>
  <c r="Z254" i="1"/>
  <c r="AA254" i="1"/>
  <c r="AC254" i="1"/>
  <c r="AD254" i="1"/>
  <c r="AF254" i="1"/>
  <c r="AG254" i="1"/>
  <c r="AI254" i="1"/>
  <c r="AJ254" i="1"/>
  <c r="BI254" i="1" s="1"/>
  <c r="AQ254" i="1"/>
  <c r="AP254" i="1" s="1"/>
  <c r="AR254" i="1"/>
  <c r="AT254" i="1"/>
  <c r="AU254" i="1"/>
  <c r="AY254" i="1" s="1"/>
  <c r="AV254" i="1"/>
  <c r="BA254" i="1" s="1"/>
  <c r="AW254" i="1"/>
  <c r="AZ254" i="1"/>
  <c r="BE254" i="1" s="1"/>
  <c r="BB254" i="1"/>
  <c r="BF254" i="1"/>
  <c r="BG254" i="1"/>
  <c r="BJ254" i="1"/>
  <c r="S10" i="3" l="1"/>
  <c r="AB252" i="1"/>
  <c r="AB253" i="1"/>
  <c r="AE254" i="1"/>
  <c r="AH254" i="1"/>
  <c r="Y254" i="1"/>
  <c r="Y253" i="1"/>
  <c r="AE252" i="1"/>
  <c r="AB254" i="1"/>
  <c r="BD253" i="1"/>
  <c r="AE253" i="1"/>
  <c r="AH252" i="1"/>
  <c r="BD254" i="1"/>
  <c r="BD252" i="1"/>
  <c r="D256" i="3" l="1"/>
  <c r="F256" i="3"/>
  <c r="G256" i="3" s="1"/>
  <c r="D257" i="3"/>
  <c r="F257" i="3"/>
  <c r="G257" i="3" s="1"/>
  <c r="D258" i="3"/>
  <c r="F258" i="3"/>
  <c r="G258" i="3" s="1"/>
  <c r="D259" i="3"/>
  <c r="F259" i="3"/>
  <c r="G259" i="3" s="1"/>
  <c r="D260" i="3"/>
  <c r="F260" i="3"/>
  <c r="G260" i="3" s="1"/>
  <c r="D261" i="3"/>
  <c r="F261" i="3"/>
  <c r="G261" i="3" s="1"/>
  <c r="D262" i="3"/>
  <c r="F262" i="3"/>
  <c r="G262" i="3" s="1"/>
  <c r="D263" i="3"/>
  <c r="F263" i="3"/>
  <c r="G263" i="3" s="1"/>
  <c r="D264" i="3"/>
  <c r="F264" i="3"/>
  <c r="G264" i="3" s="1"/>
  <c r="D265" i="3"/>
  <c r="F265" i="3"/>
  <c r="G265" i="3" s="1"/>
  <c r="D266" i="3"/>
  <c r="F266" i="3"/>
  <c r="G266" i="3" s="1"/>
  <c r="D267" i="3"/>
  <c r="F267" i="3"/>
  <c r="G267" i="3" s="1"/>
  <c r="D268" i="3"/>
  <c r="F268" i="3"/>
  <c r="G268" i="3" s="1"/>
  <c r="D269" i="3"/>
  <c r="F269" i="3"/>
  <c r="D270" i="3"/>
  <c r="F270" i="3"/>
  <c r="G270" i="3" s="1"/>
  <c r="D271" i="3"/>
  <c r="F271" i="3"/>
  <c r="G271" i="3" s="1"/>
  <c r="D272" i="3"/>
  <c r="F272" i="3"/>
  <c r="G272" i="3" s="1"/>
  <c r="D273" i="3"/>
  <c r="F273" i="3"/>
  <c r="D274" i="3"/>
  <c r="F274" i="3"/>
  <c r="D275" i="3"/>
  <c r="F275" i="3"/>
  <c r="G275" i="3" s="1"/>
  <c r="D276" i="3"/>
  <c r="F276" i="3"/>
  <c r="D277" i="3"/>
  <c r="F277" i="3"/>
  <c r="D278" i="3"/>
  <c r="F278" i="3"/>
  <c r="D279" i="3"/>
  <c r="F279" i="3"/>
  <c r="D280" i="3"/>
  <c r="F280" i="3"/>
  <c r="D281" i="3"/>
  <c r="F281" i="3"/>
  <c r="D282" i="3"/>
  <c r="F282" i="3"/>
  <c r="D283" i="3"/>
  <c r="F283" i="3"/>
  <c r="D284" i="3"/>
  <c r="F284" i="3"/>
  <c r="D285" i="3"/>
  <c r="F285" i="3"/>
  <c r="D286" i="3"/>
  <c r="F286" i="3"/>
  <c r="D287" i="3"/>
  <c r="F287" i="3"/>
  <c r="D288" i="3"/>
  <c r="F288" i="3"/>
  <c r="D289" i="3"/>
  <c r="F289" i="3"/>
  <c r="D290" i="3"/>
  <c r="F290" i="3"/>
  <c r="D291" i="3"/>
  <c r="F291" i="3"/>
  <c r="D292" i="3"/>
  <c r="F292" i="3"/>
  <c r="D293" i="3"/>
  <c r="F293" i="3"/>
  <c r="D294" i="3"/>
  <c r="F294" i="3"/>
  <c r="D295" i="3"/>
  <c r="F295" i="3"/>
  <c r="D296" i="3"/>
  <c r="F296" i="3"/>
  <c r="D297" i="3"/>
  <c r="F297" i="3"/>
  <c r="D298" i="3"/>
  <c r="F298" i="3"/>
  <c r="D299" i="3"/>
  <c r="F299" i="3"/>
  <c r="D300" i="3"/>
  <c r="F300" i="3"/>
  <c r="D301" i="3"/>
  <c r="F301" i="3"/>
  <c r="D302" i="3"/>
  <c r="F302" i="3"/>
  <c r="D303" i="3"/>
  <c r="F303" i="3"/>
  <c r="D304" i="3"/>
  <c r="F304" i="3"/>
  <c r="D305" i="3"/>
  <c r="F305" i="3"/>
  <c r="D306" i="3"/>
  <c r="F306" i="3"/>
  <c r="D307" i="3"/>
  <c r="F307" i="3"/>
  <c r="D308" i="3"/>
  <c r="F308" i="3"/>
  <c r="D309" i="3"/>
  <c r="F309" i="3"/>
  <c r="D310" i="3"/>
  <c r="F310" i="3"/>
  <c r="D311" i="3"/>
  <c r="F311" i="3"/>
  <c r="D312" i="3"/>
  <c r="F312" i="3"/>
  <c r="D313" i="3"/>
  <c r="F313" i="3"/>
  <c r="D314" i="3"/>
  <c r="F314" i="3"/>
  <c r="D315" i="3"/>
  <c r="F315" i="3"/>
  <c r="D316" i="3"/>
  <c r="F316" i="3"/>
  <c r="D317" i="3"/>
  <c r="F317" i="3"/>
  <c r="D318" i="3"/>
  <c r="F318" i="3"/>
  <c r="D319" i="3"/>
  <c r="F319" i="3"/>
  <c r="D320" i="3"/>
  <c r="F320" i="3"/>
  <c r="D321" i="3"/>
  <c r="F321" i="3"/>
  <c r="D322" i="3"/>
  <c r="F322" i="3"/>
  <c r="D323" i="3"/>
  <c r="F323" i="3"/>
  <c r="D324" i="3"/>
  <c r="F324" i="3"/>
  <c r="D325" i="3"/>
  <c r="F325" i="3"/>
  <c r="D326" i="3"/>
  <c r="F326" i="3"/>
  <c r="D327" i="3"/>
  <c r="F327" i="3"/>
  <c r="D328" i="3"/>
  <c r="F328" i="3"/>
  <c r="D329" i="3"/>
  <c r="F329" i="3"/>
  <c r="D330" i="3"/>
  <c r="F330" i="3"/>
  <c r="D331" i="3"/>
  <c r="F331" i="3"/>
  <c r="D332" i="3"/>
  <c r="F332" i="3"/>
  <c r="D333" i="3"/>
  <c r="F333" i="3"/>
  <c r="D334" i="3"/>
  <c r="F334" i="3"/>
  <c r="D335" i="3"/>
  <c r="F335" i="3"/>
  <c r="D336" i="3"/>
  <c r="F336" i="3"/>
  <c r="D337" i="3"/>
  <c r="F337" i="3"/>
  <c r="D338" i="3"/>
  <c r="F338" i="3"/>
  <c r="D339" i="3"/>
  <c r="F339" i="3"/>
  <c r="D340" i="3"/>
  <c r="F340" i="3"/>
  <c r="D341" i="3"/>
  <c r="F341" i="3"/>
  <c r="G341" i="3" s="1"/>
  <c r="D342" i="3"/>
  <c r="F342" i="3"/>
  <c r="G342" i="3" s="1"/>
  <c r="D343" i="3"/>
  <c r="F343" i="3"/>
  <c r="G343" i="3" s="1"/>
  <c r="D344" i="3"/>
  <c r="F344" i="3"/>
  <c r="G344" i="3" s="1"/>
  <c r="D345" i="3"/>
  <c r="F345" i="3"/>
  <c r="G345" i="3" s="1"/>
  <c r="D346" i="3"/>
  <c r="F346" i="3"/>
  <c r="G346" i="3" s="1"/>
  <c r="D347" i="3"/>
  <c r="F347" i="3"/>
  <c r="G347" i="3" s="1"/>
  <c r="D348" i="3"/>
  <c r="F348" i="3"/>
  <c r="G348" i="3" s="1"/>
  <c r="D349" i="3"/>
  <c r="F349" i="3"/>
  <c r="D350" i="3"/>
  <c r="F350" i="3"/>
  <c r="G350" i="3" s="1"/>
  <c r="D351" i="3"/>
  <c r="F351" i="3"/>
  <c r="D352" i="3"/>
  <c r="F352" i="3"/>
  <c r="G352" i="3" s="1"/>
  <c r="D353" i="3"/>
  <c r="F353" i="3"/>
  <c r="G353" i="3" s="1"/>
  <c r="D354" i="3"/>
  <c r="F354" i="3"/>
  <c r="D355" i="3"/>
  <c r="F355" i="3"/>
  <c r="G355" i="3" s="1"/>
  <c r="D356" i="3"/>
  <c r="F356" i="3"/>
  <c r="D357" i="3"/>
  <c r="F357" i="3"/>
  <c r="G357" i="3" s="1"/>
  <c r="D358" i="3"/>
  <c r="F358" i="3"/>
  <c r="D359" i="3"/>
  <c r="F359" i="3"/>
  <c r="G359" i="3" s="1"/>
  <c r="D360" i="3"/>
  <c r="F360" i="3"/>
  <c r="G360" i="3" s="1"/>
  <c r="D361" i="3"/>
  <c r="F361" i="3"/>
  <c r="G361" i="3" s="1"/>
  <c r="D362" i="3"/>
  <c r="F362" i="3"/>
  <c r="G362" i="3" s="1"/>
  <c r="D363" i="3"/>
  <c r="F363" i="3"/>
  <c r="D364" i="3"/>
  <c r="F364" i="3"/>
  <c r="D365" i="3"/>
  <c r="F365" i="3"/>
  <c r="D366" i="3"/>
  <c r="F366" i="3"/>
  <c r="G366" i="3" s="1"/>
  <c r="D367" i="3"/>
  <c r="F367" i="3"/>
  <c r="G367" i="3" s="1"/>
  <c r="D368" i="3"/>
  <c r="F368" i="3"/>
  <c r="D369" i="3"/>
  <c r="F369" i="3"/>
  <c r="G369" i="3" s="1"/>
  <c r="D370" i="3"/>
  <c r="F370" i="3"/>
  <c r="D371" i="3"/>
  <c r="F371" i="3"/>
  <c r="D372" i="3"/>
  <c r="F372" i="3"/>
  <c r="D373" i="3"/>
  <c r="F373" i="3"/>
  <c r="G373" i="3" s="1"/>
  <c r="D374" i="3"/>
  <c r="F374" i="3"/>
  <c r="G374" i="3" s="1"/>
  <c r="D375" i="3"/>
  <c r="F375" i="3"/>
  <c r="D376" i="3"/>
  <c r="F376" i="3"/>
  <c r="G376" i="3" s="1"/>
  <c r="D377" i="3"/>
  <c r="F377" i="3"/>
  <c r="G377" i="3" s="1"/>
  <c r="D378" i="3"/>
  <c r="F378" i="3"/>
  <c r="G378" i="3" s="1"/>
  <c r="D379" i="3"/>
  <c r="F379" i="3"/>
  <c r="G379" i="3" s="1"/>
  <c r="D380" i="3"/>
  <c r="F380" i="3"/>
  <c r="D381" i="3"/>
  <c r="F381" i="3"/>
  <c r="D382" i="3"/>
  <c r="F382" i="3"/>
  <c r="D383" i="3"/>
  <c r="F383" i="3"/>
  <c r="D384" i="3"/>
  <c r="F384" i="3"/>
  <c r="D385" i="3"/>
  <c r="F385" i="3"/>
  <c r="D386" i="3"/>
  <c r="F386" i="3"/>
  <c r="D387" i="3"/>
  <c r="F387" i="3"/>
  <c r="D388" i="3"/>
  <c r="F388" i="3"/>
  <c r="D389" i="3"/>
  <c r="F389" i="3"/>
  <c r="D390" i="3"/>
  <c r="F390" i="3"/>
  <c r="D391" i="3"/>
  <c r="F391" i="3"/>
  <c r="D392" i="3"/>
  <c r="F392" i="3"/>
  <c r="D393" i="3"/>
  <c r="F393" i="3"/>
  <c r="D394" i="3"/>
  <c r="F394" i="3"/>
  <c r="D395" i="3"/>
  <c r="F395" i="3"/>
  <c r="D396" i="3"/>
  <c r="F396" i="3"/>
  <c r="D397" i="3"/>
  <c r="F397" i="3"/>
  <c r="D398" i="3"/>
  <c r="F398" i="3"/>
  <c r="D399" i="3"/>
  <c r="F399" i="3"/>
  <c r="D400" i="3"/>
  <c r="F400" i="3"/>
  <c r="D401" i="3"/>
  <c r="F401" i="3"/>
  <c r="D402" i="3"/>
  <c r="F402" i="3"/>
  <c r="D403" i="3"/>
  <c r="F403" i="3"/>
  <c r="D404" i="3"/>
  <c r="F404" i="3"/>
  <c r="D405" i="3"/>
  <c r="F405" i="3"/>
  <c r="D406" i="3"/>
  <c r="F406" i="3"/>
  <c r="D407" i="3"/>
  <c r="F407" i="3"/>
  <c r="D408" i="3"/>
  <c r="F408" i="3"/>
  <c r="D409" i="3"/>
  <c r="F409" i="3"/>
  <c r="D410" i="3"/>
  <c r="F410" i="3"/>
  <c r="D411" i="3"/>
  <c r="F411" i="3"/>
  <c r="D412" i="3"/>
  <c r="F412" i="3"/>
  <c r="D413" i="3"/>
  <c r="F413" i="3"/>
  <c r="D414" i="3"/>
  <c r="F414" i="3"/>
  <c r="D415" i="3"/>
  <c r="F415" i="3"/>
  <c r="D416" i="3"/>
  <c r="F416" i="3"/>
  <c r="D417" i="3"/>
  <c r="F417" i="3"/>
  <c r="D418" i="3"/>
  <c r="F418" i="3"/>
  <c r="D419" i="3"/>
  <c r="F419" i="3"/>
  <c r="D420" i="3"/>
  <c r="F420" i="3"/>
  <c r="D421" i="3"/>
  <c r="F421" i="3"/>
  <c r="D422" i="3"/>
  <c r="F422" i="3"/>
  <c r="D423" i="3"/>
  <c r="F423" i="3"/>
  <c r="D424" i="3"/>
  <c r="F424" i="3"/>
  <c r="D425" i="3"/>
  <c r="F425" i="3"/>
  <c r="D426" i="3"/>
  <c r="F426" i="3"/>
  <c r="D427" i="3"/>
  <c r="F427" i="3"/>
  <c r="D428" i="3"/>
  <c r="F428" i="3"/>
  <c r="D429" i="3"/>
  <c r="F429" i="3"/>
  <c r="D430" i="3"/>
  <c r="F430" i="3"/>
  <c r="D431" i="3"/>
  <c r="F431" i="3"/>
  <c r="D432" i="3"/>
  <c r="F432" i="3"/>
  <c r="D433" i="3"/>
  <c r="F433" i="3"/>
  <c r="D434" i="3"/>
  <c r="F434" i="3"/>
  <c r="D435" i="3"/>
  <c r="F435" i="3"/>
  <c r="D436" i="3"/>
  <c r="F436" i="3"/>
  <c r="D437" i="3"/>
  <c r="F437" i="3"/>
  <c r="D438" i="3"/>
  <c r="F438" i="3"/>
  <c r="D439" i="3"/>
  <c r="F439" i="3"/>
  <c r="D440" i="3"/>
  <c r="F440" i="3"/>
  <c r="D441" i="3"/>
  <c r="F441" i="3"/>
  <c r="D442" i="3"/>
  <c r="F442" i="3"/>
  <c r="D443" i="3"/>
  <c r="F443" i="3"/>
  <c r="D444" i="3"/>
  <c r="F444" i="3"/>
  <c r="D445" i="3"/>
  <c r="F445" i="3"/>
  <c r="D446" i="3"/>
  <c r="F446" i="3"/>
  <c r="D447" i="3"/>
  <c r="F447" i="3"/>
  <c r="D448" i="3"/>
  <c r="F448" i="3"/>
  <c r="D449" i="3"/>
  <c r="F449" i="3"/>
  <c r="D450" i="3"/>
  <c r="F450" i="3"/>
  <c r="D451" i="3"/>
  <c r="F451" i="3"/>
  <c r="D452" i="3"/>
  <c r="F452" i="3"/>
  <c r="D453" i="3"/>
  <c r="F453" i="3"/>
  <c r="D454" i="3"/>
  <c r="F454" i="3"/>
  <c r="D455" i="3"/>
  <c r="F455" i="3"/>
  <c r="D456" i="3"/>
  <c r="F456" i="3"/>
  <c r="D457" i="3"/>
  <c r="F457" i="3"/>
  <c r="D458" i="3"/>
  <c r="F458" i="3"/>
  <c r="D459" i="3"/>
  <c r="F459" i="3"/>
  <c r="D460" i="3"/>
  <c r="F460" i="3"/>
  <c r="D461" i="3"/>
  <c r="F461" i="3"/>
  <c r="D462" i="3"/>
  <c r="F462" i="3"/>
  <c r="D463" i="3"/>
  <c r="F463" i="3"/>
  <c r="D464" i="3"/>
  <c r="F464" i="3"/>
  <c r="D465" i="3"/>
  <c r="F465" i="3"/>
  <c r="D466" i="3"/>
  <c r="F466" i="3"/>
  <c r="D467" i="3"/>
  <c r="F467" i="3"/>
  <c r="D468" i="3"/>
  <c r="F468" i="3"/>
  <c r="D469" i="3"/>
  <c r="F469" i="3"/>
  <c r="D470" i="3"/>
  <c r="F470" i="3"/>
  <c r="D471" i="3"/>
  <c r="F471" i="3"/>
  <c r="D472" i="3"/>
  <c r="F472" i="3"/>
  <c r="D473" i="3"/>
  <c r="F473" i="3"/>
  <c r="D474" i="3"/>
  <c r="F474" i="3"/>
  <c r="D475" i="3"/>
  <c r="F475" i="3"/>
  <c r="D476" i="3"/>
  <c r="F476" i="3"/>
  <c r="D477" i="3"/>
  <c r="F477" i="3"/>
  <c r="D478" i="3"/>
  <c r="F478" i="3"/>
  <c r="D479" i="3"/>
  <c r="F479" i="3"/>
  <c r="D480" i="3"/>
  <c r="F480" i="3"/>
  <c r="D481" i="3"/>
  <c r="F481" i="3"/>
  <c r="D482" i="3"/>
  <c r="F482" i="3"/>
  <c r="D483" i="3"/>
  <c r="F483" i="3"/>
  <c r="D484" i="3"/>
  <c r="F484" i="3"/>
  <c r="D485" i="3"/>
  <c r="F485" i="3"/>
  <c r="D486" i="3"/>
  <c r="F486" i="3"/>
  <c r="D487" i="3"/>
  <c r="F487" i="3"/>
  <c r="D488" i="3"/>
  <c r="F488" i="3"/>
  <c r="D489" i="3"/>
  <c r="F489" i="3"/>
  <c r="D490" i="3"/>
  <c r="F490" i="3"/>
  <c r="D491" i="3"/>
  <c r="F491" i="3"/>
  <c r="D492" i="3"/>
  <c r="F492" i="3"/>
  <c r="D493" i="3"/>
  <c r="F493" i="3"/>
  <c r="D494" i="3"/>
  <c r="F494" i="3"/>
  <c r="D495" i="3"/>
  <c r="F495" i="3"/>
  <c r="D496" i="3"/>
  <c r="F496" i="3"/>
  <c r="D497" i="3"/>
  <c r="F497" i="3"/>
  <c r="D498" i="3"/>
  <c r="F498" i="3"/>
  <c r="D499" i="3"/>
  <c r="F499" i="3"/>
  <c r="D500" i="3"/>
  <c r="F500" i="3"/>
  <c r="D501" i="3"/>
  <c r="F501" i="3"/>
  <c r="D502" i="3"/>
  <c r="F502" i="3"/>
  <c r="D503" i="3"/>
  <c r="F503" i="3"/>
  <c r="D504" i="3"/>
  <c r="F504" i="3"/>
  <c r="D505" i="3"/>
  <c r="F505" i="3"/>
  <c r="D506" i="3"/>
  <c r="F506" i="3"/>
  <c r="G276" i="3" l="1"/>
  <c r="G416" i="3"/>
  <c r="G501" i="3"/>
  <c r="G340" i="3"/>
  <c r="G448" i="3"/>
  <c r="G384" i="3"/>
  <c r="G308" i="3"/>
  <c r="G464" i="3"/>
  <c r="G432" i="3"/>
  <c r="G400" i="3"/>
  <c r="G365" i="3"/>
  <c r="G324" i="3"/>
  <c r="G292" i="3"/>
  <c r="G472" i="3"/>
  <c r="G456" i="3"/>
  <c r="G440" i="3"/>
  <c r="G424" i="3"/>
  <c r="G408" i="3"/>
  <c r="G392" i="3"/>
  <c r="G372" i="3"/>
  <c r="G356" i="3"/>
  <c r="G332" i="3"/>
  <c r="G316" i="3"/>
  <c r="G300" i="3"/>
  <c r="G284" i="3"/>
  <c r="G476" i="3"/>
  <c r="G468" i="3"/>
  <c r="G460" i="3"/>
  <c r="G452" i="3"/>
  <c r="G444" i="3"/>
  <c r="G436" i="3"/>
  <c r="G428" i="3"/>
  <c r="G420" i="3"/>
  <c r="G412" i="3"/>
  <c r="G404" i="3"/>
  <c r="G396" i="3"/>
  <c r="G388" i="3"/>
  <c r="G380" i="3"/>
  <c r="G370" i="3"/>
  <c r="G363" i="3"/>
  <c r="G351" i="3"/>
  <c r="G336" i="3"/>
  <c r="G328" i="3"/>
  <c r="G320" i="3"/>
  <c r="G312" i="3"/>
  <c r="G304" i="3"/>
  <c r="G296" i="3"/>
  <c r="G288" i="3"/>
  <c r="G280" i="3"/>
  <c r="G273" i="3"/>
  <c r="G478" i="3"/>
  <c r="G474" i="3"/>
  <c r="G470" i="3"/>
  <c r="G466" i="3"/>
  <c r="G462" i="3"/>
  <c r="G458" i="3"/>
  <c r="G454" i="3"/>
  <c r="G450" i="3"/>
  <c r="G446" i="3"/>
  <c r="G442" i="3"/>
  <c r="G438" i="3"/>
  <c r="G434" i="3"/>
  <c r="G430" i="3"/>
  <c r="G426" i="3"/>
  <c r="G422" i="3"/>
  <c r="G418" i="3"/>
  <c r="G414" i="3"/>
  <c r="G410" i="3"/>
  <c r="G406" i="3"/>
  <c r="G402" i="3"/>
  <c r="G398" i="3"/>
  <c r="G394" i="3"/>
  <c r="G390" i="3"/>
  <c r="G386" i="3"/>
  <c r="G382" i="3"/>
  <c r="G375" i="3"/>
  <c r="G371" i="3"/>
  <c r="G368" i="3"/>
  <c r="G364" i="3"/>
  <c r="G358" i="3"/>
  <c r="G354" i="3"/>
  <c r="G349" i="3"/>
  <c r="G338" i="3"/>
  <c r="G334" i="3"/>
  <c r="G330" i="3"/>
  <c r="G326" i="3"/>
  <c r="G322" i="3"/>
  <c r="G318" i="3"/>
  <c r="G314" i="3"/>
  <c r="G310" i="3"/>
  <c r="G306" i="3"/>
  <c r="G302" i="3"/>
  <c r="G298" i="3"/>
  <c r="G294" i="3"/>
  <c r="G290" i="3"/>
  <c r="G286" i="3"/>
  <c r="G282" i="3"/>
  <c r="G278" i="3"/>
  <c r="G274" i="3"/>
  <c r="G269" i="3"/>
  <c r="G506" i="3"/>
  <c r="G505" i="3"/>
  <c r="G503" i="3"/>
  <c r="G500" i="3"/>
  <c r="G498" i="3"/>
  <c r="G496" i="3"/>
  <c r="G494" i="3"/>
  <c r="G492" i="3"/>
  <c r="G490" i="3"/>
  <c r="G488" i="3"/>
  <c r="G486" i="3"/>
  <c r="G484" i="3"/>
  <c r="G482" i="3"/>
  <c r="G480" i="3"/>
  <c r="G504" i="3"/>
  <c r="G502" i="3"/>
  <c r="G499" i="3"/>
  <c r="G497" i="3"/>
  <c r="G495" i="3"/>
  <c r="G493" i="3"/>
  <c r="G491" i="3"/>
  <c r="G489" i="3"/>
  <c r="G487" i="3"/>
  <c r="G485" i="3"/>
  <c r="G483" i="3"/>
  <c r="G481" i="3"/>
  <c r="G479" i="3"/>
  <c r="G477" i="3"/>
  <c r="G475" i="3"/>
  <c r="G473" i="3"/>
  <c r="G471" i="3"/>
  <c r="G469" i="3"/>
  <c r="G467" i="3"/>
  <c r="G465" i="3"/>
  <c r="G463" i="3"/>
  <c r="G461" i="3"/>
  <c r="G459" i="3"/>
  <c r="G457" i="3"/>
  <c r="G455" i="3"/>
  <c r="G453" i="3"/>
  <c r="G451" i="3"/>
  <c r="G449" i="3"/>
  <c r="G447" i="3"/>
  <c r="G445" i="3"/>
  <c r="G443" i="3"/>
  <c r="G441" i="3"/>
  <c r="G439" i="3"/>
  <c r="G437" i="3"/>
  <c r="G435" i="3"/>
  <c r="G433" i="3"/>
  <c r="G431" i="3"/>
  <c r="G429" i="3"/>
  <c r="G427" i="3"/>
  <c r="G425" i="3"/>
  <c r="G423" i="3"/>
  <c r="G421" i="3"/>
  <c r="G419" i="3"/>
  <c r="G417" i="3"/>
  <c r="G415" i="3"/>
  <c r="G413" i="3"/>
  <c r="G411" i="3"/>
  <c r="G409" i="3"/>
  <c r="G407" i="3"/>
  <c r="G405" i="3"/>
  <c r="G403" i="3"/>
  <c r="G401" i="3"/>
  <c r="G399" i="3"/>
  <c r="G397" i="3"/>
  <c r="G395" i="3"/>
  <c r="G393" i="3"/>
  <c r="G391" i="3"/>
  <c r="G389" i="3"/>
  <c r="G387" i="3"/>
  <c r="G385" i="3"/>
  <c r="G383" i="3"/>
  <c r="G381" i="3"/>
  <c r="G339" i="3"/>
  <c r="G337" i="3"/>
  <c r="G335" i="3"/>
  <c r="G333" i="3"/>
  <c r="G331" i="3"/>
  <c r="G329" i="3"/>
  <c r="G327" i="3"/>
  <c r="G325" i="3"/>
  <c r="G323" i="3"/>
  <c r="G321" i="3"/>
  <c r="G319" i="3"/>
  <c r="G317" i="3"/>
  <c r="G315" i="3"/>
  <c r="G313" i="3"/>
  <c r="G311" i="3"/>
  <c r="G309" i="3"/>
  <c r="G307" i="3"/>
  <c r="G305" i="3"/>
  <c r="G303" i="3"/>
  <c r="G301" i="3"/>
  <c r="G299" i="3"/>
  <c r="G297" i="3"/>
  <c r="G295" i="3"/>
  <c r="G293" i="3"/>
  <c r="G291" i="3"/>
  <c r="G289" i="3"/>
  <c r="G287" i="3"/>
  <c r="G285" i="3"/>
  <c r="G283" i="3"/>
  <c r="G281" i="3"/>
  <c r="G279" i="3"/>
  <c r="G277" i="3"/>
  <c r="AP77" i="1"/>
  <c r="AP79" i="1"/>
  <c r="AQ228" i="1"/>
  <c r="AP228" i="1" s="1"/>
  <c r="AR228" i="1"/>
  <c r="AQ229" i="1"/>
  <c r="AP229" i="1" s="1"/>
  <c r="AR229" i="1"/>
  <c r="AQ230" i="1"/>
  <c r="AP230" i="1" s="1"/>
  <c r="AR230" i="1"/>
  <c r="AQ231" i="1"/>
  <c r="AP231" i="1" s="1"/>
  <c r="AR231" i="1"/>
  <c r="AQ232" i="1"/>
  <c r="AP232" i="1" s="1"/>
  <c r="AR232" i="1"/>
  <c r="AQ233" i="1"/>
  <c r="AP233" i="1" s="1"/>
  <c r="AR233" i="1"/>
  <c r="AQ234" i="1"/>
  <c r="AP234" i="1" s="1"/>
  <c r="AR234" i="1"/>
  <c r="AQ235" i="1"/>
  <c r="AP235" i="1" s="1"/>
  <c r="AR235" i="1"/>
  <c r="AQ236" i="1"/>
  <c r="AP236" i="1" s="1"/>
  <c r="AR236" i="1"/>
  <c r="AQ237" i="1"/>
  <c r="AP237" i="1" s="1"/>
  <c r="AR237" i="1"/>
  <c r="AQ238" i="1"/>
  <c r="AP238" i="1" s="1"/>
  <c r="AR238" i="1"/>
  <c r="AQ239" i="1"/>
  <c r="AP239" i="1" s="1"/>
  <c r="AR239" i="1"/>
  <c r="AQ240" i="1"/>
  <c r="AP240" i="1" s="1"/>
  <c r="AR240" i="1"/>
  <c r="AQ241" i="1"/>
  <c r="AP241" i="1" s="1"/>
  <c r="AR241" i="1"/>
  <c r="AQ242" i="1"/>
  <c r="AP242" i="1" s="1"/>
  <c r="AR242" i="1"/>
  <c r="AQ243" i="1"/>
  <c r="AP243" i="1" s="1"/>
  <c r="AR243" i="1"/>
  <c r="AQ244" i="1"/>
  <c r="AP244" i="1" s="1"/>
  <c r="AR244" i="1"/>
  <c r="AQ245" i="1"/>
  <c r="AP245" i="1" s="1"/>
  <c r="AR245" i="1"/>
  <c r="AQ246" i="1"/>
  <c r="AP246" i="1" s="1"/>
  <c r="AR246" i="1"/>
  <c r="AQ247" i="1"/>
  <c r="AP247" i="1" s="1"/>
  <c r="AR247" i="1"/>
  <c r="AQ248" i="1"/>
  <c r="AP248" i="1" s="1"/>
  <c r="AR248" i="1"/>
  <c r="AQ249" i="1"/>
  <c r="AP249" i="1" s="1"/>
  <c r="AR249" i="1"/>
  <c r="AQ250" i="1"/>
  <c r="AP250" i="1" s="1"/>
  <c r="AR250" i="1"/>
  <c r="AQ251" i="1"/>
  <c r="AP251" i="1" s="1"/>
  <c r="AR251" i="1"/>
  <c r="AQ82" i="1"/>
  <c r="AP82" i="1" s="1"/>
  <c r="AR82" i="1"/>
  <c r="AQ83" i="1"/>
  <c r="AP83" i="1" s="1"/>
  <c r="AR83" i="1"/>
  <c r="AQ84" i="1"/>
  <c r="AP84" i="1" s="1"/>
  <c r="AR84" i="1"/>
  <c r="AQ85" i="1"/>
  <c r="AP85" i="1" s="1"/>
  <c r="AR85" i="1"/>
  <c r="AQ86" i="1"/>
  <c r="AP86" i="1" s="1"/>
  <c r="AR86" i="1"/>
  <c r="AQ87" i="1"/>
  <c r="AP87" i="1" s="1"/>
  <c r="AR87" i="1"/>
  <c r="AQ88" i="1"/>
  <c r="AP88" i="1" s="1"/>
  <c r="AR88" i="1"/>
  <c r="AQ89" i="1"/>
  <c r="AP89" i="1" s="1"/>
  <c r="AR89" i="1"/>
  <c r="AQ90" i="1"/>
  <c r="AP90" i="1" s="1"/>
  <c r="AR90" i="1"/>
  <c r="AQ91" i="1"/>
  <c r="AP91" i="1" s="1"/>
  <c r="AR91" i="1"/>
  <c r="AQ92" i="1"/>
  <c r="AP92" i="1" s="1"/>
  <c r="AR92" i="1"/>
  <c r="AQ93" i="1"/>
  <c r="AP93" i="1" s="1"/>
  <c r="AR93" i="1"/>
  <c r="AQ94" i="1"/>
  <c r="AP94" i="1" s="1"/>
  <c r="AR94" i="1"/>
  <c r="AQ95" i="1"/>
  <c r="AP95" i="1" s="1"/>
  <c r="AR95" i="1"/>
  <c r="AQ96" i="1"/>
  <c r="AP96" i="1" s="1"/>
  <c r="AR96" i="1"/>
  <c r="AQ97" i="1"/>
  <c r="AP97" i="1" s="1"/>
  <c r="AR97" i="1"/>
  <c r="AQ98" i="1"/>
  <c r="AP98" i="1" s="1"/>
  <c r="AR98" i="1"/>
  <c r="AQ99" i="1"/>
  <c r="AP99" i="1" s="1"/>
  <c r="AR99" i="1"/>
  <c r="AQ100" i="1"/>
  <c r="AP100" i="1" s="1"/>
  <c r="AR100" i="1"/>
  <c r="AQ101" i="1"/>
  <c r="AP101" i="1" s="1"/>
  <c r="AR101" i="1"/>
  <c r="AQ102" i="1"/>
  <c r="AP102" i="1" s="1"/>
  <c r="AR102" i="1"/>
  <c r="AQ103" i="1"/>
  <c r="AP103" i="1" s="1"/>
  <c r="AR103" i="1"/>
  <c r="AQ104" i="1"/>
  <c r="AP104" i="1" s="1"/>
  <c r="AR104" i="1"/>
  <c r="AQ105" i="1"/>
  <c r="AP105" i="1" s="1"/>
  <c r="AR105" i="1"/>
  <c r="AQ106" i="1"/>
  <c r="AP106" i="1" s="1"/>
  <c r="AR106" i="1"/>
  <c r="AQ107" i="1"/>
  <c r="AP107" i="1" s="1"/>
  <c r="AR107" i="1"/>
  <c r="AQ108" i="1"/>
  <c r="AP108" i="1" s="1"/>
  <c r="AR108" i="1"/>
  <c r="AQ109" i="1"/>
  <c r="AP109" i="1" s="1"/>
  <c r="AR109" i="1"/>
  <c r="AQ110" i="1"/>
  <c r="AP110" i="1" s="1"/>
  <c r="AR110" i="1"/>
  <c r="AQ111" i="1"/>
  <c r="AP111" i="1" s="1"/>
  <c r="AR111" i="1"/>
  <c r="AQ112" i="1"/>
  <c r="AP112" i="1" s="1"/>
  <c r="AR112" i="1"/>
  <c r="AQ113" i="1"/>
  <c r="AP113" i="1" s="1"/>
  <c r="AR113" i="1"/>
  <c r="AQ114" i="1"/>
  <c r="AP114" i="1" s="1"/>
  <c r="AR114" i="1"/>
  <c r="AQ115" i="1"/>
  <c r="AP115" i="1" s="1"/>
  <c r="AR115" i="1"/>
  <c r="AQ116" i="1"/>
  <c r="AP116" i="1" s="1"/>
  <c r="AR116" i="1"/>
  <c r="AQ117" i="1"/>
  <c r="AP117" i="1" s="1"/>
  <c r="AR117" i="1"/>
  <c r="AQ118" i="1"/>
  <c r="AP118" i="1" s="1"/>
  <c r="AR118" i="1"/>
  <c r="AQ119" i="1"/>
  <c r="AP119" i="1" s="1"/>
  <c r="AR119" i="1"/>
  <c r="AQ120" i="1"/>
  <c r="AP120" i="1" s="1"/>
  <c r="AR120" i="1"/>
  <c r="AQ121" i="1"/>
  <c r="AP121" i="1" s="1"/>
  <c r="AR121" i="1"/>
  <c r="AQ122" i="1"/>
  <c r="AP122" i="1" s="1"/>
  <c r="AR122" i="1"/>
  <c r="AQ123" i="1"/>
  <c r="AP123" i="1" s="1"/>
  <c r="AR123" i="1"/>
  <c r="AQ124" i="1"/>
  <c r="AP124" i="1" s="1"/>
  <c r="AR124" i="1"/>
  <c r="AQ125" i="1"/>
  <c r="AP125" i="1" s="1"/>
  <c r="AR125" i="1"/>
  <c r="AQ126" i="1"/>
  <c r="AP126" i="1" s="1"/>
  <c r="AR126" i="1"/>
  <c r="AQ127" i="1"/>
  <c r="AP127" i="1" s="1"/>
  <c r="AR127" i="1"/>
  <c r="AQ128" i="1"/>
  <c r="AP128" i="1" s="1"/>
  <c r="AR128" i="1"/>
  <c r="AQ129" i="1"/>
  <c r="AP129" i="1" s="1"/>
  <c r="AR129" i="1"/>
  <c r="AQ130" i="1"/>
  <c r="AP130" i="1" s="1"/>
  <c r="AR130" i="1"/>
  <c r="AQ131" i="1"/>
  <c r="AP131" i="1" s="1"/>
  <c r="AR131" i="1"/>
  <c r="AQ132" i="1"/>
  <c r="AP132" i="1" s="1"/>
  <c r="AR132" i="1"/>
  <c r="AQ133" i="1"/>
  <c r="AP133" i="1" s="1"/>
  <c r="AR133" i="1"/>
  <c r="AQ134" i="1"/>
  <c r="AP134" i="1" s="1"/>
  <c r="AR134" i="1"/>
  <c r="AQ135" i="1"/>
  <c r="AP135" i="1" s="1"/>
  <c r="AR135" i="1"/>
  <c r="AQ136" i="1"/>
  <c r="AP136" i="1" s="1"/>
  <c r="AR136" i="1"/>
  <c r="AQ137" i="1"/>
  <c r="AP137" i="1" s="1"/>
  <c r="AR137" i="1"/>
  <c r="AQ138" i="1"/>
  <c r="AP138" i="1" s="1"/>
  <c r="AR138" i="1"/>
  <c r="AQ139" i="1"/>
  <c r="AP139" i="1" s="1"/>
  <c r="AR139" i="1"/>
  <c r="AQ140" i="1"/>
  <c r="AP140" i="1" s="1"/>
  <c r="AR140" i="1"/>
  <c r="AQ141" i="1"/>
  <c r="AP141" i="1" s="1"/>
  <c r="AR141" i="1"/>
  <c r="AQ142" i="1"/>
  <c r="AP142" i="1" s="1"/>
  <c r="AR142" i="1"/>
  <c r="AQ143" i="1"/>
  <c r="AP143" i="1" s="1"/>
  <c r="AR143" i="1"/>
  <c r="AQ144" i="1"/>
  <c r="AP144" i="1" s="1"/>
  <c r="AR144" i="1"/>
  <c r="AQ145" i="1"/>
  <c r="AP145" i="1" s="1"/>
  <c r="AR145" i="1"/>
  <c r="AQ146" i="1"/>
  <c r="AP146" i="1" s="1"/>
  <c r="AR146" i="1"/>
  <c r="AQ147" i="1"/>
  <c r="AP147" i="1" s="1"/>
  <c r="AR147" i="1"/>
  <c r="AQ148" i="1"/>
  <c r="AP148" i="1" s="1"/>
  <c r="AR148" i="1"/>
  <c r="AQ149" i="1"/>
  <c r="AP149" i="1" s="1"/>
  <c r="AR149" i="1"/>
  <c r="AQ150" i="1"/>
  <c r="AP150" i="1" s="1"/>
  <c r="AR150" i="1"/>
  <c r="AQ151" i="1"/>
  <c r="AP151" i="1" s="1"/>
  <c r="AR151" i="1"/>
  <c r="AQ152" i="1"/>
  <c r="AP152" i="1" s="1"/>
  <c r="AR152" i="1"/>
  <c r="AQ153" i="1"/>
  <c r="AP153" i="1" s="1"/>
  <c r="AR153" i="1"/>
  <c r="AQ154" i="1"/>
  <c r="AP154" i="1" s="1"/>
  <c r="AR154" i="1"/>
  <c r="AQ155" i="1"/>
  <c r="AP155" i="1" s="1"/>
  <c r="AR155" i="1"/>
  <c r="AQ156" i="1"/>
  <c r="AP156" i="1" s="1"/>
  <c r="AR156" i="1"/>
  <c r="AQ157" i="1"/>
  <c r="AP157" i="1" s="1"/>
  <c r="AR157" i="1"/>
  <c r="AQ158" i="1"/>
  <c r="AP158" i="1" s="1"/>
  <c r="AR158" i="1"/>
  <c r="AQ159" i="1"/>
  <c r="AP159" i="1" s="1"/>
  <c r="AR159" i="1"/>
  <c r="AQ160" i="1"/>
  <c r="AP160" i="1" s="1"/>
  <c r="AR160" i="1"/>
  <c r="AQ161" i="1"/>
  <c r="AP161" i="1" s="1"/>
  <c r="AR161" i="1"/>
  <c r="AQ162" i="1"/>
  <c r="AP162" i="1" s="1"/>
  <c r="AR162" i="1"/>
  <c r="AQ163" i="1"/>
  <c r="AP163" i="1" s="1"/>
  <c r="AR163" i="1"/>
  <c r="AQ164" i="1"/>
  <c r="AP164" i="1" s="1"/>
  <c r="AR164" i="1"/>
  <c r="AQ165" i="1"/>
  <c r="AP165" i="1" s="1"/>
  <c r="AR165" i="1"/>
  <c r="AQ166" i="1"/>
  <c r="AP166" i="1" s="1"/>
  <c r="AR166" i="1"/>
  <c r="AQ167" i="1"/>
  <c r="AP167" i="1" s="1"/>
  <c r="AR167" i="1"/>
  <c r="AQ168" i="1"/>
  <c r="AP168" i="1" s="1"/>
  <c r="AR168" i="1"/>
  <c r="AQ169" i="1"/>
  <c r="AP169" i="1" s="1"/>
  <c r="AR169" i="1"/>
  <c r="AQ170" i="1"/>
  <c r="AP170" i="1" s="1"/>
  <c r="AR170" i="1"/>
  <c r="AQ171" i="1"/>
  <c r="AP171" i="1" s="1"/>
  <c r="AR171" i="1"/>
  <c r="AQ172" i="1"/>
  <c r="AP172" i="1" s="1"/>
  <c r="AR172" i="1"/>
  <c r="AQ173" i="1"/>
  <c r="AP173" i="1" s="1"/>
  <c r="AR173" i="1"/>
  <c r="AQ174" i="1"/>
  <c r="AP174" i="1" s="1"/>
  <c r="AR174" i="1"/>
  <c r="AQ175" i="1"/>
  <c r="AP175" i="1" s="1"/>
  <c r="AR175" i="1"/>
  <c r="AQ176" i="1"/>
  <c r="AP176" i="1" s="1"/>
  <c r="AR176" i="1"/>
  <c r="AQ177" i="1"/>
  <c r="AP177" i="1" s="1"/>
  <c r="AR177" i="1"/>
  <c r="AQ178" i="1"/>
  <c r="AP178" i="1" s="1"/>
  <c r="AR178" i="1"/>
  <c r="AQ179" i="1"/>
  <c r="AP179" i="1" s="1"/>
  <c r="AR179" i="1"/>
  <c r="AQ180" i="1"/>
  <c r="AP180" i="1" s="1"/>
  <c r="AR180" i="1"/>
  <c r="AQ181" i="1"/>
  <c r="AP181" i="1" s="1"/>
  <c r="AR181" i="1"/>
  <c r="AQ182" i="1"/>
  <c r="AP182" i="1" s="1"/>
  <c r="AR182" i="1"/>
  <c r="AQ183" i="1"/>
  <c r="AP183" i="1" s="1"/>
  <c r="AR183" i="1"/>
  <c r="AQ184" i="1"/>
  <c r="AP184" i="1" s="1"/>
  <c r="AR184" i="1"/>
  <c r="AQ185" i="1"/>
  <c r="AP185" i="1" s="1"/>
  <c r="AR185" i="1"/>
  <c r="AQ186" i="1"/>
  <c r="AP186" i="1" s="1"/>
  <c r="AR186" i="1"/>
  <c r="AQ187" i="1"/>
  <c r="AP187" i="1" s="1"/>
  <c r="AR187" i="1"/>
  <c r="AQ188" i="1"/>
  <c r="AP188" i="1" s="1"/>
  <c r="AR188" i="1"/>
  <c r="AQ189" i="1"/>
  <c r="AP189" i="1" s="1"/>
  <c r="AR189" i="1"/>
  <c r="AQ190" i="1"/>
  <c r="AP190" i="1" s="1"/>
  <c r="AR190" i="1"/>
  <c r="AQ191" i="1"/>
  <c r="AP191" i="1" s="1"/>
  <c r="AR191" i="1"/>
  <c r="AQ192" i="1"/>
  <c r="AP192" i="1" s="1"/>
  <c r="AR192" i="1"/>
  <c r="AQ193" i="1"/>
  <c r="AP193" i="1" s="1"/>
  <c r="AR193" i="1"/>
  <c r="AQ194" i="1"/>
  <c r="AP194" i="1" s="1"/>
  <c r="AR194" i="1"/>
  <c r="AQ195" i="1"/>
  <c r="AP195" i="1" s="1"/>
  <c r="AR195" i="1"/>
  <c r="AQ196" i="1"/>
  <c r="AP196" i="1" s="1"/>
  <c r="AR196" i="1"/>
  <c r="AQ197" i="1"/>
  <c r="AP197" i="1" s="1"/>
  <c r="AR197" i="1"/>
  <c r="AQ198" i="1"/>
  <c r="AP198" i="1" s="1"/>
  <c r="AR198" i="1"/>
  <c r="AQ199" i="1"/>
  <c r="AP199" i="1" s="1"/>
  <c r="AR199" i="1"/>
  <c r="AQ200" i="1"/>
  <c r="AP200" i="1" s="1"/>
  <c r="AR200" i="1"/>
  <c r="AQ201" i="1"/>
  <c r="AP201" i="1" s="1"/>
  <c r="AR201" i="1"/>
  <c r="AQ202" i="1"/>
  <c r="AP202" i="1" s="1"/>
  <c r="AR202" i="1"/>
  <c r="AQ203" i="1"/>
  <c r="AP203" i="1" s="1"/>
  <c r="AR203" i="1"/>
  <c r="AQ204" i="1"/>
  <c r="AP204" i="1" s="1"/>
  <c r="AR204" i="1"/>
  <c r="AQ205" i="1"/>
  <c r="AP205" i="1" s="1"/>
  <c r="AR205" i="1"/>
  <c r="AQ206" i="1"/>
  <c r="AP206" i="1" s="1"/>
  <c r="AR206" i="1"/>
  <c r="AQ207" i="1"/>
  <c r="AP207" i="1" s="1"/>
  <c r="AR207" i="1"/>
  <c r="AQ208" i="1"/>
  <c r="AP208" i="1" s="1"/>
  <c r="AR208" i="1"/>
  <c r="AQ209" i="1"/>
  <c r="AP209" i="1" s="1"/>
  <c r="AR209" i="1"/>
  <c r="AQ210" i="1"/>
  <c r="AP210" i="1" s="1"/>
  <c r="AR210" i="1"/>
  <c r="AQ211" i="1"/>
  <c r="AP211" i="1" s="1"/>
  <c r="AR211" i="1"/>
  <c r="AQ212" i="1"/>
  <c r="AP212" i="1" s="1"/>
  <c r="AR212" i="1"/>
  <c r="AQ213" i="1"/>
  <c r="AP213" i="1" s="1"/>
  <c r="AR213" i="1"/>
  <c r="AQ214" i="1"/>
  <c r="AP214" i="1" s="1"/>
  <c r="AR214" i="1"/>
  <c r="AQ215" i="1"/>
  <c r="AP215" i="1" s="1"/>
  <c r="AR215" i="1"/>
  <c r="AQ216" i="1"/>
  <c r="AP216" i="1" s="1"/>
  <c r="AR216" i="1"/>
  <c r="AQ217" i="1"/>
  <c r="AP217" i="1" s="1"/>
  <c r="AR217" i="1"/>
  <c r="AQ218" i="1"/>
  <c r="AP218" i="1" s="1"/>
  <c r="AR218" i="1"/>
  <c r="AQ219" i="1"/>
  <c r="AP219" i="1" s="1"/>
  <c r="AR219" i="1"/>
  <c r="AQ220" i="1"/>
  <c r="AP220" i="1" s="1"/>
  <c r="AR220" i="1"/>
  <c r="AQ221" i="1"/>
  <c r="AP221" i="1" s="1"/>
  <c r="AR221" i="1"/>
  <c r="AQ222" i="1"/>
  <c r="AP222" i="1" s="1"/>
  <c r="AR222" i="1"/>
  <c r="AQ223" i="1"/>
  <c r="AP223" i="1" s="1"/>
  <c r="AR223" i="1"/>
  <c r="AQ224" i="1"/>
  <c r="AP224" i="1" s="1"/>
  <c r="AR224" i="1"/>
  <c r="AQ225" i="1"/>
  <c r="AP225" i="1" s="1"/>
  <c r="AR225" i="1"/>
  <c r="AQ226" i="1"/>
  <c r="AP226" i="1" s="1"/>
  <c r="AR226" i="1"/>
  <c r="AQ227" i="1"/>
  <c r="AP227" i="1" s="1"/>
  <c r="AR227" i="1"/>
  <c r="AQ81" i="1"/>
  <c r="AP81" i="1" s="1"/>
  <c r="AQ77" i="1"/>
  <c r="AR77" i="1"/>
  <c r="AQ78" i="1"/>
  <c r="AP78" i="1" s="1"/>
  <c r="AR78" i="1"/>
  <c r="AQ79" i="1"/>
  <c r="AR79" i="1"/>
  <c r="AQ80" i="1"/>
  <c r="AP80" i="1" s="1"/>
  <c r="AR80" i="1"/>
  <c r="AR81" i="1"/>
  <c r="AQ2" i="1"/>
  <c r="AP2" i="1" s="1"/>
  <c r="AC2" i="1"/>
  <c r="AC3" i="1"/>
  <c r="AC10" i="1"/>
  <c r="AC131" i="1" l="1"/>
  <c r="AC37" i="1"/>
  <c r="N2" i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1" i="3"/>
  <c r="F213" i="3"/>
  <c r="F215" i="3"/>
  <c r="F217" i="3"/>
  <c r="F219" i="3"/>
  <c r="F221" i="3"/>
  <c r="F223" i="3"/>
  <c r="F225" i="3"/>
  <c r="F227" i="3"/>
  <c r="F229" i="3"/>
  <c r="F231" i="3"/>
  <c r="F233" i="3"/>
  <c r="F235" i="3"/>
  <c r="F237" i="3"/>
  <c r="F239" i="3"/>
  <c r="F241" i="3"/>
  <c r="F243" i="3"/>
  <c r="F245" i="3"/>
  <c r="F247" i="3"/>
  <c r="F249" i="3"/>
  <c r="F251" i="3"/>
  <c r="F253" i="3"/>
  <c r="F255" i="3"/>
  <c r="G5" i="3"/>
  <c r="G133" i="3" l="1"/>
  <c r="G69" i="3"/>
  <c r="G165" i="3"/>
  <c r="G101" i="3"/>
  <c r="G37" i="3"/>
  <c r="G149" i="3"/>
  <c r="G117" i="3"/>
  <c r="G85" i="3"/>
  <c r="G53" i="3"/>
  <c r="G21" i="3"/>
  <c r="G157" i="3"/>
  <c r="G141" i="3"/>
  <c r="G125" i="3"/>
  <c r="G109" i="3"/>
  <c r="G93" i="3"/>
  <c r="G77" i="3"/>
  <c r="G61" i="3"/>
  <c r="G45" i="3"/>
  <c r="G29" i="3"/>
  <c r="G13" i="3"/>
  <c r="G169" i="3"/>
  <c r="G161" i="3"/>
  <c r="G153" i="3"/>
  <c r="G145" i="3"/>
  <c r="G137" i="3"/>
  <c r="G129" i="3"/>
  <c r="G121" i="3"/>
  <c r="G113" i="3"/>
  <c r="G105" i="3"/>
  <c r="G97" i="3"/>
  <c r="G89" i="3"/>
  <c r="G81" i="3"/>
  <c r="G73" i="3"/>
  <c r="G65" i="3"/>
  <c r="G57" i="3"/>
  <c r="G49" i="3"/>
  <c r="G41" i="3"/>
  <c r="G33" i="3"/>
  <c r="G25" i="3"/>
  <c r="G17" i="3"/>
  <c r="G9" i="3"/>
  <c r="G204" i="3"/>
  <c r="G172" i="3"/>
  <c r="G166" i="3"/>
  <c r="G164" i="3"/>
  <c r="G158" i="3"/>
  <c r="G156" i="3"/>
  <c r="G150" i="3"/>
  <c r="G148" i="3"/>
  <c r="G142" i="3"/>
  <c r="G140" i="3"/>
  <c r="G134" i="3"/>
  <c r="G132" i="3"/>
  <c r="G126" i="3"/>
  <c r="G124" i="3"/>
  <c r="G118" i="3"/>
  <c r="G116" i="3"/>
  <c r="G110" i="3"/>
  <c r="G108" i="3"/>
  <c r="G102" i="3"/>
  <c r="G100" i="3"/>
  <c r="G94" i="3"/>
  <c r="G92" i="3"/>
  <c r="G86" i="3"/>
  <c r="G84" i="3"/>
  <c r="G78" i="3"/>
  <c r="G76" i="3"/>
  <c r="G70" i="3"/>
  <c r="G68" i="3"/>
  <c r="G62" i="3"/>
  <c r="G60" i="3"/>
  <c r="G54" i="3"/>
  <c r="G52" i="3"/>
  <c r="G46" i="3"/>
  <c r="G44" i="3"/>
  <c r="G40" i="3"/>
  <c r="G34" i="3"/>
  <c r="G32" i="3"/>
  <c r="G26" i="3"/>
  <c r="G24" i="3"/>
  <c r="G18" i="3"/>
  <c r="G16" i="3"/>
  <c r="G10" i="3"/>
  <c r="G8" i="3"/>
  <c r="G2" i="3"/>
  <c r="G188" i="3"/>
  <c r="G196" i="3"/>
  <c r="G180" i="3"/>
  <c r="G208" i="3"/>
  <c r="G200" i="3"/>
  <c r="G192" i="3"/>
  <c r="G184" i="3"/>
  <c r="G176" i="3"/>
  <c r="F254" i="3"/>
  <c r="G254" i="3" s="1"/>
  <c r="F252" i="3"/>
  <c r="G252" i="3" s="1"/>
  <c r="F250" i="3"/>
  <c r="G250" i="3" s="1"/>
  <c r="F248" i="3"/>
  <c r="G248" i="3" s="1"/>
  <c r="F246" i="3"/>
  <c r="G246" i="3" s="1"/>
  <c r="F244" i="3"/>
  <c r="G244" i="3" s="1"/>
  <c r="F242" i="3"/>
  <c r="G242" i="3" s="1"/>
  <c r="F240" i="3"/>
  <c r="G240" i="3" s="1"/>
  <c r="F238" i="3"/>
  <c r="G238" i="3" s="1"/>
  <c r="F236" i="3"/>
  <c r="G236" i="3" s="1"/>
  <c r="F234" i="3"/>
  <c r="G234" i="3" s="1"/>
  <c r="F232" i="3"/>
  <c r="G232" i="3" s="1"/>
  <c r="F230" i="3"/>
  <c r="G230" i="3" s="1"/>
  <c r="F228" i="3"/>
  <c r="G228" i="3" s="1"/>
  <c r="F226" i="3"/>
  <c r="G226" i="3" s="1"/>
  <c r="F224" i="3"/>
  <c r="G224" i="3" s="1"/>
  <c r="F222" i="3"/>
  <c r="G222" i="3" s="1"/>
  <c r="F220" i="3"/>
  <c r="G220" i="3" s="1"/>
  <c r="F218" i="3"/>
  <c r="G218" i="3" s="1"/>
  <c r="F216" i="3"/>
  <c r="G216" i="3" s="1"/>
  <c r="F214" i="3"/>
  <c r="G214" i="3" s="1"/>
  <c r="F212" i="3"/>
  <c r="G212" i="3" s="1"/>
  <c r="F210" i="3"/>
  <c r="G210" i="3" s="1"/>
  <c r="G206" i="3"/>
  <c r="G202" i="3"/>
  <c r="G198" i="3"/>
  <c r="G194" i="3"/>
  <c r="G190" i="3"/>
  <c r="G186" i="3"/>
  <c r="G182" i="3"/>
  <c r="G178" i="3"/>
  <c r="G174" i="3"/>
  <c r="G170" i="3"/>
  <c r="G168" i="3"/>
  <c r="G162" i="3"/>
  <c r="G160" i="3"/>
  <c r="G154" i="3"/>
  <c r="G152" i="3"/>
  <c r="G146" i="3"/>
  <c r="G144" i="3"/>
  <c r="G138" i="3"/>
  <c r="G136" i="3"/>
  <c r="G130" i="3"/>
  <c r="G128" i="3"/>
  <c r="G122" i="3"/>
  <c r="G120" i="3"/>
  <c r="G114" i="3"/>
  <c r="G112" i="3"/>
  <c r="G106" i="3"/>
  <c r="G104" i="3"/>
  <c r="G98" i="3"/>
  <c r="G96" i="3"/>
  <c r="G90" i="3"/>
  <c r="G88" i="3"/>
  <c r="G82" i="3"/>
  <c r="G80" i="3"/>
  <c r="G74" i="3"/>
  <c r="G72" i="3"/>
  <c r="G66" i="3"/>
  <c r="G64" i="3"/>
  <c r="G58" i="3"/>
  <c r="G56" i="3"/>
  <c r="G50" i="3"/>
  <c r="G48" i="3"/>
  <c r="G38" i="3"/>
  <c r="G36" i="3"/>
  <c r="G30" i="3"/>
  <c r="G28" i="3"/>
  <c r="G22" i="3"/>
  <c r="G20" i="3"/>
  <c r="G14" i="3"/>
  <c r="G12" i="3"/>
  <c r="G6" i="3"/>
  <c r="G4" i="3"/>
  <c r="G42" i="3"/>
  <c r="G255" i="3"/>
  <c r="G249" i="3"/>
  <c r="G237" i="3"/>
  <c r="G233" i="3"/>
  <c r="G223" i="3"/>
  <c r="G217" i="3"/>
  <c r="G215" i="3"/>
  <c r="G207" i="3"/>
  <c r="G205" i="3"/>
  <c r="G203" i="3"/>
  <c r="G201" i="3"/>
  <c r="G199" i="3"/>
  <c r="G191" i="3"/>
  <c r="G189" i="3"/>
  <c r="G187" i="3"/>
  <c r="G185" i="3"/>
  <c r="G177" i="3"/>
  <c r="G175" i="3"/>
  <c r="G151" i="3"/>
  <c r="G103" i="3"/>
  <c r="G91" i="3"/>
  <c r="G87" i="3"/>
  <c r="G63" i="3"/>
  <c r="G59" i="3"/>
  <c r="G55" i="3"/>
  <c r="G23" i="3"/>
  <c r="G15" i="3"/>
  <c r="G7" i="3"/>
  <c r="G253" i="3"/>
  <c r="G241" i="3"/>
  <c r="G239" i="3"/>
  <c r="G231" i="3"/>
  <c r="G225" i="3"/>
  <c r="G219" i="3"/>
  <c r="G213" i="3"/>
  <c r="G211" i="3"/>
  <c r="G197" i="3"/>
  <c r="G195" i="3"/>
  <c r="G183" i="3"/>
  <c r="G179" i="3"/>
  <c r="G171" i="3"/>
  <c r="G159" i="3"/>
  <c r="G119" i="3"/>
  <c r="G115" i="3"/>
  <c r="G111" i="3"/>
  <c r="G107" i="3"/>
  <c r="G99" i="3"/>
  <c r="G95" i="3"/>
  <c r="G83" i="3"/>
  <c r="G67" i="3"/>
  <c r="G35" i="3"/>
  <c r="G27" i="3"/>
  <c r="G19" i="3"/>
  <c r="G3" i="3"/>
  <c r="G251" i="3"/>
  <c r="G247" i="3"/>
  <c r="G245" i="3"/>
  <c r="G243" i="3"/>
  <c r="G235" i="3"/>
  <c r="G229" i="3"/>
  <c r="G227" i="3"/>
  <c r="G221" i="3"/>
  <c r="G209" i="3"/>
  <c r="G193" i="3"/>
  <c r="G181" i="3"/>
  <c r="G173" i="3"/>
  <c r="G167" i="3"/>
  <c r="G163" i="3"/>
  <c r="G155" i="3"/>
  <c r="G147" i="3"/>
  <c r="G143" i="3"/>
  <c r="G139" i="3"/>
  <c r="G135" i="3"/>
  <c r="G131" i="3"/>
  <c r="G127" i="3"/>
  <c r="G123" i="3"/>
  <c r="G79" i="3"/>
  <c r="G75" i="3"/>
  <c r="G71" i="3"/>
  <c r="G51" i="3"/>
  <c r="G47" i="3"/>
  <c r="G43" i="3"/>
  <c r="G39" i="3"/>
  <c r="G31" i="3"/>
  <c r="G1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N182" i="1"/>
  <c r="O182" i="1"/>
  <c r="P182" i="1"/>
  <c r="Q182" i="1"/>
  <c r="W182" i="1"/>
  <c r="X182" i="1"/>
  <c r="Z182" i="1"/>
  <c r="AA182" i="1"/>
  <c r="AC182" i="1"/>
  <c r="AD182" i="1"/>
  <c r="AF182" i="1"/>
  <c r="AG182" i="1"/>
  <c r="AI182" i="1"/>
  <c r="BJ182" i="1" s="1"/>
  <c r="AJ182" i="1"/>
  <c r="AT182" i="1"/>
  <c r="AU182" i="1"/>
  <c r="AY182" i="1" s="1"/>
  <c r="BD182" i="1" s="1"/>
  <c r="AV182" i="1"/>
  <c r="AW182" i="1"/>
  <c r="BB182" i="1" s="1"/>
  <c r="BA182" i="1"/>
  <c r="BF182" i="1"/>
  <c r="BG182" i="1"/>
  <c r="BI182" i="1"/>
  <c r="N183" i="1"/>
  <c r="O183" i="1"/>
  <c r="P183" i="1"/>
  <c r="Q183" i="1"/>
  <c r="W183" i="1"/>
  <c r="X183" i="1"/>
  <c r="Z183" i="1"/>
  <c r="AA183" i="1"/>
  <c r="AC183" i="1"/>
  <c r="AD183" i="1"/>
  <c r="AF183" i="1"/>
  <c r="AG183" i="1"/>
  <c r="AI183" i="1"/>
  <c r="AJ183" i="1"/>
  <c r="AT183" i="1"/>
  <c r="AU183" i="1"/>
  <c r="AY183" i="1" s="1"/>
  <c r="BD183" i="1" s="1"/>
  <c r="AV183" i="1"/>
  <c r="AW183" i="1"/>
  <c r="BB183" i="1" s="1"/>
  <c r="BA183" i="1"/>
  <c r="BF183" i="1"/>
  <c r="BG183" i="1"/>
  <c r="BI183" i="1"/>
  <c r="BJ183" i="1"/>
  <c r="N184" i="1"/>
  <c r="O184" i="1"/>
  <c r="P184" i="1"/>
  <c r="Q184" i="1"/>
  <c r="W184" i="1"/>
  <c r="X184" i="1"/>
  <c r="Z184" i="1"/>
  <c r="AA184" i="1"/>
  <c r="AC184" i="1"/>
  <c r="AD184" i="1"/>
  <c r="AF184" i="1"/>
  <c r="AG184" i="1"/>
  <c r="AI184" i="1"/>
  <c r="BJ184" i="1" s="1"/>
  <c r="AJ184" i="1"/>
  <c r="BI184" i="1" s="1"/>
  <c r="AT184" i="1"/>
  <c r="AU184" i="1"/>
  <c r="AY184" i="1" s="1"/>
  <c r="BD184" i="1" s="1"/>
  <c r="AV184" i="1"/>
  <c r="BA184" i="1" s="1"/>
  <c r="AW184" i="1"/>
  <c r="BB184" i="1" s="1"/>
  <c r="BF184" i="1"/>
  <c r="BG184" i="1"/>
  <c r="N185" i="1"/>
  <c r="O185" i="1"/>
  <c r="P185" i="1"/>
  <c r="Q185" i="1"/>
  <c r="W185" i="1"/>
  <c r="X185" i="1"/>
  <c r="Z185" i="1"/>
  <c r="AA185" i="1"/>
  <c r="AC185" i="1"/>
  <c r="AD185" i="1"/>
  <c r="AF185" i="1"/>
  <c r="AG185" i="1"/>
  <c r="AI185" i="1"/>
  <c r="AJ185" i="1"/>
  <c r="BI185" i="1" s="1"/>
  <c r="AT185" i="1"/>
  <c r="AU185" i="1"/>
  <c r="AY185" i="1" s="1"/>
  <c r="BD185" i="1" s="1"/>
  <c r="AV185" i="1"/>
  <c r="BA185" i="1" s="1"/>
  <c r="AW185" i="1"/>
  <c r="BB185" i="1" s="1"/>
  <c r="BF185" i="1"/>
  <c r="BG185" i="1"/>
  <c r="BJ185" i="1"/>
  <c r="N186" i="1"/>
  <c r="O186" i="1"/>
  <c r="P186" i="1"/>
  <c r="Q186" i="1"/>
  <c r="W186" i="1"/>
  <c r="X186" i="1"/>
  <c r="Z186" i="1"/>
  <c r="AA186" i="1"/>
  <c r="AC186" i="1"/>
  <c r="AD186" i="1"/>
  <c r="AF186" i="1"/>
  <c r="AG186" i="1"/>
  <c r="AI186" i="1"/>
  <c r="BJ186" i="1" s="1"/>
  <c r="AJ186" i="1"/>
  <c r="BI186" i="1" s="1"/>
  <c r="AT186" i="1"/>
  <c r="AU186" i="1"/>
  <c r="AY186" i="1" s="1"/>
  <c r="BD186" i="1" s="1"/>
  <c r="AV186" i="1"/>
  <c r="AW186" i="1"/>
  <c r="BB186" i="1" s="1"/>
  <c r="BA186" i="1"/>
  <c r="BF186" i="1"/>
  <c r="BG186" i="1"/>
  <c r="N187" i="1"/>
  <c r="O187" i="1"/>
  <c r="P187" i="1"/>
  <c r="Q187" i="1"/>
  <c r="W187" i="1"/>
  <c r="X187" i="1"/>
  <c r="Z187" i="1"/>
  <c r="AA187" i="1"/>
  <c r="AC187" i="1"/>
  <c r="AD187" i="1"/>
  <c r="AF187" i="1"/>
  <c r="AG187" i="1"/>
  <c r="AI187" i="1"/>
  <c r="BJ187" i="1" s="1"/>
  <c r="AJ187" i="1"/>
  <c r="BI187" i="1" s="1"/>
  <c r="AT187" i="1"/>
  <c r="AU187" i="1"/>
  <c r="AY187" i="1" s="1"/>
  <c r="AV187" i="1"/>
  <c r="AW187" i="1"/>
  <c r="BB187" i="1" s="1"/>
  <c r="BA187" i="1"/>
  <c r="BD187" i="1"/>
  <c r="BF187" i="1"/>
  <c r="BG187" i="1"/>
  <c r="N188" i="1"/>
  <c r="O188" i="1"/>
  <c r="P188" i="1"/>
  <c r="Q188" i="1"/>
  <c r="W188" i="1"/>
  <c r="X188" i="1"/>
  <c r="Z188" i="1"/>
  <c r="AA188" i="1"/>
  <c r="AC188" i="1"/>
  <c r="AD188" i="1"/>
  <c r="AF188" i="1"/>
  <c r="AG188" i="1"/>
  <c r="AI188" i="1"/>
  <c r="BJ188" i="1" s="1"/>
  <c r="AJ188" i="1"/>
  <c r="BI188" i="1" s="1"/>
  <c r="AT188" i="1"/>
  <c r="AU188" i="1"/>
  <c r="AY188" i="1" s="1"/>
  <c r="BD188" i="1" s="1"/>
  <c r="AV188" i="1"/>
  <c r="BA188" i="1" s="1"/>
  <c r="AW188" i="1"/>
  <c r="BB188" i="1" s="1"/>
  <c r="BF188" i="1"/>
  <c r="BG188" i="1"/>
  <c r="N189" i="1"/>
  <c r="O189" i="1"/>
  <c r="P189" i="1"/>
  <c r="Q189" i="1"/>
  <c r="W189" i="1"/>
  <c r="X189" i="1"/>
  <c r="Z189" i="1"/>
  <c r="AA189" i="1"/>
  <c r="AC189" i="1"/>
  <c r="AD189" i="1"/>
  <c r="AF189" i="1"/>
  <c r="AG189" i="1"/>
  <c r="AI189" i="1"/>
  <c r="AJ189" i="1"/>
  <c r="BI189" i="1" s="1"/>
  <c r="AT189" i="1"/>
  <c r="AU189" i="1"/>
  <c r="AY189" i="1" s="1"/>
  <c r="AV189" i="1"/>
  <c r="AW189" i="1"/>
  <c r="BB189" i="1" s="1"/>
  <c r="BA189" i="1"/>
  <c r="BD189" i="1"/>
  <c r="BF189" i="1"/>
  <c r="BG189" i="1"/>
  <c r="BJ189" i="1"/>
  <c r="N190" i="1"/>
  <c r="O190" i="1"/>
  <c r="P190" i="1"/>
  <c r="Q190" i="1"/>
  <c r="W190" i="1"/>
  <c r="X190" i="1"/>
  <c r="Z190" i="1"/>
  <c r="AA190" i="1"/>
  <c r="AC190" i="1"/>
  <c r="AD190" i="1"/>
  <c r="AF190" i="1"/>
  <c r="AG190" i="1"/>
  <c r="AI190" i="1"/>
  <c r="AJ190" i="1"/>
  <c r="BI190" i="1" s="1"/>
  <c r="AT190" i="1"/>
  <c r="AU190" i="1"/>
  <c r="AY190" i="1" s="1"/>
  <c r="AV190" i="1"/>
  <c r="AW190" i="1"/>
  <c r="BB190" i="1" s="1"/>
  <c r="BA190" i="1"/>
  <c r="BD190" i="1"/>
  <c r="BF190" i="1"/>
  <c r="BG190" i="1"/>
  <c r="BJ190" i="1"/>
  <c r="N191" i="1"/>
  <c r="O191" i="1"/>
  <c r="P191" i="1"/>
  <c r="Q191" i="1"/>
  <c r="W191" i="1"/>
  <c r="X191" i="1"/>
  <c r="Z191" i="1"/>
  <c r="AA191" i="1"/>
  <c r="AC191" i="1"/>
  <c r="AD191" i="1"/>
  <c r="AF191" i="1"/>
  <c r="AG191" i="1"/>
  <c r="AI191" i="1"/>
  <c r="BJ191" i="1" s="1"/>
  <c r="AJ191" i="1"/>
  <c r="BI191" i="1" s="1"/>
  <c r="AT191" i="1"/>
  <c r="AU191" i="1"/>
  <c r="AY191" i="1" s="1"/>
  <c r="BD191" i="1" s="1"/>
  <c r="AV191" i="1"/>
  <c r="BA191" i="1" s="1"/>
  <c r="AW191" i="1"/>
  <c r="BB191" i="1" s="1"/>
  <c r="BF191" i="1"/>
  <c r="BG191" i="1"/>
  <c r="N192" i="1"/>
  <c r="O192" i="1"/>
  <c r="P192" i="1"/>
  <c r="Q192" i="1"/>
  <c r="W192" i="1"/>
  <c r="X192" i="1"/>
  <c r="Z192" i="1"/>
  <c r="AA192" i="1"/>
  <c r="AC192" i="1"/>
  <c r="AD192" i="1"/>
  <c r="AF192" i="1"/>
  <c r="AG192" i="1"/>
  <c r="AI192" i="1"/>
  <c r="AJ192" i="1"/>
  <c r="BI192" i="1" s="1"/>
  <c r="AT192" i="1"/>
  <c r="AU192" i="1"/>
  <c r="AY192" i="1" s="1"/>
  <c r="BD192" i="1" s="1"/>
  <c r="AV192" i="1"/>
  <c r="BA192" i="1" s="1"/>
  <c r="AW192" i="1"/>
  <c r="BB192" i="1" s="1"/>
  <c r="BF192" i="1"/>
  <c r="BG192" i="1"/>
  <c r="BJ192" i="1"/>
  <c r="N193" i="1"/>
  <c r="O193" i="1"/>
  <c r="P193" i="1"/>
  <c r="Q193" i="1"/>
  <c r="W193" i="1"/>
  <c r="X193" i="1"/>
  <c r="Z193" i="1"/>
  <c r="AA193" i="1"/>
  <c r="AC193" i="1"/>
  <c r="AD193" i="1"/>
  <c r="AF193" i="1"/>
  <c r="AG193" i="1"/>
  <c r="AI193" i="1"/>
  <c r="BJ193" i="1" s="1"/>
  <c r="AJ193" i="1"/>
  <c r="BI193" i="1" s="1"/>
  <c r="AT193" i="1"/>
  <c r="AU193" i="1"/>
  <c r="AY193" i="1" s="1"/>
  <c r="AV193" i="1"/>
  <c r="AW193" i="1"/>
  <c r="BB193" i="1" s="1"/>
  <c r="BA193" i="1"/>
  <c r="BD193" i="1"/>
  <c r="BF193" i="1"/>
  <c r="BG193" i="1"/>
  <c r="N194" i="1"/>
  <c r="O194" i="1"/>
  <c r="P194" i="1"/>
  <c r="Q194" i="1"/>
  <c r="W194" i="1"/>
  <c r="X194" i="1"/>
  <c r="Z194" i="1"/>
  <c r="AA194" i="1"/>
  <c r="AC194" i="1"/>
  <c r="AD194" i="1"/>
  <c r="AF194" i="1"/>
  <c r="AG194" i="1"/>
  <c r="AI194" i="1"/>
  <c r="BJ194" i="1" s="1"/>
  <c r="AJ194" i="1"/>
  <c r="BI194" i="1" s="1"/>
  <c r="AT194" i="1"/>
  <c r="AU194" i="1"/>
  <c r="AY194" i="1" s="1"/>
  <c r="AV194" i="1"/>
  <c r="AW194" i="1"/>
  <c r="BB194" i="1" s="1"/>
  <c r="BA194" i="1"/>
  <c r="BD194" i="1"/>
  <c r="BF194" i="1"/>
  <c r="BG194" i="1"/>
  <c r="N195" i="1"/>
  <c r="O195" i="1"/>
  <c r="P195" i="1"/>
  <c r="Q195" i="1"/>
  <c r="W195" i="1"/>
  <c r="X195" i="1"/>
  <c r="Z195" i="1"/>
  <c r="AA195" i="1"/>
  <c r="AC195" i="1"/>
  <c r="AD195" i="1"/>
  <c r="AF195" i="1"/>
  <c r="AG195" i="1"/>
  <c r="AI195" i="1"/>
  <c r="BJ195" i="1" s="1"/>
  <c r="AJ195" i="1"/>
  <c r="BI195" i="1" s="1"/>
  <c r="AT195" i="1"/>
  <c r="AZ195" i="1" s="1"/>
  <c r="BE195" i="1" s="1"/>
  <c r="AU195" i="1"/>
  <c r="AY195" i="1" s="1"/>
  <c r="BD195" i="1" s="1"/>
  <c r="AV195" i="1"/>
  <c r="BA195" i="1" s="1"/>
  <c r="AW195" i="1"/>
  <c r="BB195" i="1" s="1"/>
  <c r="BF195" i="1"/>
  <c r="BG195" i="1"/>
  <c r="N196" i="1"/>
  <c r="O196" i="1"/>
  <c r="P196" i="1"/>
  <c r="Q196" i="1"/>
  <c r="W196" i="1"/>
  <c r="X196" i="1"/>
  <c r="Z196" i="1"/>
  <c r="AA196" i="1"/>
  <c r="AC196" i="1"/>
  <c r="AD196" i="1"/>
  <c r="AF196" i="1"/>
  <c r="AG196" i="1"/>
  <c r="AI196" i="1"/>
  <c r="BJ196" i="1" s="1"/>
  <c r="AJ196" i="1"/>
  <c r="BI196" i="1" s="1"/>
  <c r="AT196" i="1"/>
  <c r="AU196" i="1"/>
  <c r="AY196" i="1" s="1"/>
  <c r="AV196" i="1"/>
  <c r="BA196" i="1" s="1"/>
  <c r="AW196" i="1"/>
  <c r="AZ196" i="1"/>
  <c r="BE196" i="1" s="1"/>
  <c r="BB196" i="1"/>
  <c r="BF196" i="1"/>
  <c r="BG196" i="1"/>
  <c r="N197" i="1"/>
  <c r="O197" i="1"/>
  <c r="P197" i="1"/>
  <c r="Q197" i="1"/>
  <c r="W197" i="1"/>
  <c r="X197" i="1"/>
  <c r="Z197" i="1"/>
  <c r="AA197" i="1"/>
  <c r="AC197" i="1"/>
  <c r="AD197" i="1"/>
  <c r="AF197" i="1"/>
  <c r="AG197" i="1"/>
  <c r="AI197" i="1"/>
  <c r="BJ197" i="1" s="1"/>
  <c r="AJ197" i="1"/>
  <c r="BI197" i="1" s="1"/>
  <c r="AT197" i="1"/>
  <c r="AU197" i="1"/>
  <c r="AY197" i="1" s="1"/>
  <c r="AV197" i="1"/>
  <c r="AW197" i="1"/>
  <c r="BB197" i="1" s="1"/>
  <c r="BA197" i="1"/>
  <c r="BD197" i="1"/>
  <c r="BF197" i="1"/>
  <c r="BG197" i="1"/>
  <c r="N198" i="1"/>
  <c r="O198" i="1"/>
  <c r="P198" i="1"/>
  <c r="Q198" i="1"/>
  <c r="W198" i="1"/>
  <c r="X198" i="1"/>
  <c r="Z198" i="1"/>
  <c r="AA198" i="1"/>
  <c r="AC198" i="1"/>
  <c r="AD198" i="1"/>
  <c r="AF198" i="1"/>
  <c r="AG198" i="1"/>
  <c r="AI198" i="1"/>
  <c r="BJ198" i="1" s="1"/>
  <c r="AJ198" i="1"/>
  <c r="BI198" i="1" s="1"/>
  <c r="AT198" i="1"/>
  <c r="AU198" i="1"/>
  <c r="AY198" i="1" s="1"/>
  <c r="AV198" i="1"/>
  <c r="BA198" i="1" s="1"/>
  <c r="AW198" i="1"/>
  <c r="BB198" i="1" s="1"/>
  <c r="AZ198" i="1"/>
  <c r="BE198" i="1" s="1"/>
  <c r="BF198" i="1"/>
  <c r="BG198" i="1"/>
  <c r="N199" i="1"/>
  <c r="O199" i="1"/>
  <c r="P199" i="1"/>
  <c r="Q199" i="1"/>
  <c r="W199" i="1"/>
  <c r="X199" i="1"/>
  <c r="Z199" i="1"/>
  <c r="AA199" i="1"/>
  <c r="AC199" i="1"/>
  <c r="AD199" i="1"/>
  <c r="AF199" i="1"/>
  <c r="AG199" i="1"/>
  <c r="AI199" i="1"/>
  <c r="BJ199" i="1" s="1"/>
  <c r="AJ199" i="1"/>
  <c r="BI199" i="1" s="1"/>
  <c r="AT199" i="1"/>
  <c r="AU199" i="1"/>
  <c r="AY199" i="1" s="1"/>
  <c r="AV199" i="1"/>
  <c r="AW199" i="1"/>
  <c r="BB199" i="1" s="1"/>
  <c r="BA199" i="1"/>
  <c r="BD199" i="1"/>
  <c r="BF199" i="1"/>
  <c r="BG199" i="1"/>
  <c r="N200" i="1"/>
  <c r="O200" i="1"/>
  <c r="P200" i="1"/>
  <c r="Q200" i="1"/>
  <c r="W200" i="1"/>
  <c r="X200" i="1"/>
  <c r="Z200" i="1"/>
  <c r="AA200" i="1"/>
  <c r="AC200" i="1"/>
  <c r="AD200" i="1"/>
  <c r="AF200" i="1"/>
  <c r="AG200" i="1"/>
  <c r="AI200" i="1"/>
  <c r="BJ200" i="1" s="1"/>
  <c r="AJ200" i="1"/>
  <c r="BI200" i="1" s="1"/>
  <c r="AT200" i="1"/>
  <c r="AU200" i="1"/>
  <c r="AY200" i="1" s="1"/>
  <c r="AV200" i="1"/>
  <c r="BA200" i="1" s="1"/>
  <c r="AW200" i="1"/>
  <c r="BB200" i="1" s="1"/>
  <c r="AZ200" i="1"/>
  <c r="BE200" i="1" s="1"/>
  <c r="BF200" i="1"/>
  <c r="BG200" i="1"/>
  <c r="N201" i="1"/>
  <c r="O201" i="1"/>
  <c r="P201" i="1"/>
  <c r="Q201" i="1"/>
  <c r="W201" i="1"/>
  <c r="X201" i="1"/>
  <c r="Z201" i="1"/>
  <c r="AA201" i="1"/>
  <c r="AC201" i="1"/>
  <c r="AD201" i="1"/>
  <c r="AF201" i="1"/>
  <c r="AG201" i="1"/>
  <c r="AI201" i="1"/>
  <c r="BJ201" i="1" s="1"/>
  <c r="AJ201" i="1"/>
  <c r="BI201" i="1" s="1"/>
  <c r="AT201" i="1"/>
  <c r="AU201" i="1"/>
  <c r="AY201" i="1" s="1"/>
  <c r="BD201" i="1" s="1"/>
  <c r="AV201" i="1"/>
  <c r="BA201" i="1" s="1"/>
  <c r="AW201" i="1"/>
  <c r="BB201" i="1" s="1"/>
  <c r="BF201" i="1"/>
  <c r="BG201" i="1"/>
  <c r="N202" i="1"/>
  <c r="O202" i="1"/>
  <c r="P202" i="1"/>
  <c r="Q202" i="1"/>
  <c r="W202" i="1"/>
  <c r="X202" i="1"/>
  <c r="Z202" i="1"/>
  <c r="AA202" i="1"/>
  <c r="AC202" i="1"/>
  <c r="AD202" i="1"/>
  <c r="AF202" i="1"/>
  <c r="AG202" i="1"/>
  <c r="AI202" i="1"/>
  <c r="AJ202" i="1"/>
  <c r="BI202" i="1" s="1"/>
  <c r="AT202" i="1"/>
  <c r="AU202" i="1"/>
  <c r="AY202" i="1" s="1"/>
  <c r="BD202" i="1" s="1"/>
  <c r="AV202" i="1"/>
  <c r="BA202" i="1" s="1"/>
  <c r="AW202" i="1"/>
  <c r="BB202" i="1" s="1"/>
  <c r="BF202" i="1"/>
  <c r="BG202" i="1"/>
  <c r="BJ202" i="1"/>
  <c r="N203" i="1"/>
  <c r="O203" i="1"/>
  <c r="P203" i="1"/>
  <c r="Q203" i="1"/>
  <c r="W203" i="1"/>
  <c r="X203" i="1"/>
  <c r="Z203" i="1"/>
  <c r="AA203" i="1"/>
  <c r="AC203" i="1"/>
  <c r="AD203" i="1"/>
  <c r="AF203" i="1"/>
  <c r="AG203" i="1"/>
  <c r="AI203" i="1"/>
  <c r="BJ203" i="1" s="1"/>
  <c r="AJ203" i="1"/>
  <c r="BI203" i="1" s="1"/>
  <c r="AT203" i="1"/>
  <c r="AU203" i="1"/>
  <c r="AY203" i="1" s="1"/>
  <c r="BD203" i="1" s="1"/>
  <c r="AV203" i="1"/>
  <c r="BA203" i="1" s="1"/>
  <c r="AW203" i="1"/>
  <c r="BB203" i="1" s="1"/>
  <c r="BF203" i="1"/>
  <c r="BG203" i="1"/>
  <c r="N204" i="1"/>
  <c r="O204" i="1"/>
  <c r="P204" i="1"/>
  <c r="Q204" i="1"/>
  <c r="W204" i="1"/>
  <c r="X204" i="1"/>
  <c r="Z204" i="1"/>
  <c r="AA204" i="1"/>
  <c r="AC204" i="1"/>
  <c r="AD204" i="1"/>
  <c r="AF204" i="1"/>
  <c r="AG204" i="1"/>
  <c r="AI204" i="1"/>
  <c r="BJ204" i="1" s="1"/>
  <c r="AJ204" i="1"/>
  <c r="BI204" i="1" s="1"/>
  <c r="AT204" i="1"/>
  <c r="AU204" i="1"/>
  <c r="AY204" i="1" s="1"/>
  <c r="AV204" i="1"/>
  <c r="BA204" i="1" s="1"/>
  <c r="AW204" i="1"/>
  <c r="BB204" i="1" s="1"/>
  <c r="AZ204" i="1"/>
  <c r="BE204" i="1" s="1"/>
  <c r="BF204" i="1"/>
  <c r="BG204" i="1"/>
  <c r="N205" i="1"/>
  <c r="O205" i="1"/>
  <c r="P205" i="1"/>
  <c r="Q205" i="1"/>
  <c r="W205" i="1"/>
  <c r="X205" i="1"/>
  <c r="Z205" i="1"/>
  <c r="AA205" i="1"/>
  <c r="AC205" i="1"/>
  <c r="AD205" i="1"/>
  <c r="AF205" i="1"/>
  <c r="AG205" i="1"/>
  <c r="AI205" i="1"/>
  <c r="BJ205" i="1" s="1"/>
  <c r="AJ205" i="1"/>
  <c r="BI205" i="1" s="1"/>
  <c r="AT205" i="1"/>
  <c r="AU205" i="1"/>
  <c r="AY205" i="1" s="1"/>
  <c r="AV205" i="1"/>
  <c r="AW205" i="1"/>
  <c r="BB205" i="1" s="1"/>
  <c r="BA205" i="1"/>
  <c r="BD205" i="1"/>
  <c r="BF205" i="1"/>
  <c r="BG205" i="1"/>
  <c r="N206" i="1"/>
  <c r="AI206" i="1" s="1"/>
  <c r="O206" i="1"/>
  <c r="AJ206" i="1" s="1"/>
  <c r="BI206" i="1" s="1"/>
  <c r="P206" i="1"/>
  <c r="Q206" i="1"/>
  <c r="W206" i="1"/>
  <c r="X206" i="1"/>
  <c r="Z206" i="1"/>
  <c r="AA206" i="1"/>
  <c r="AC206" i="1"/>
  <c r="AD206" i="1"/>
  <c r="AF206" i="1"/>
  <c r="AG206" i="1"/>
  <c r="AT206" i="1"/>
  <c r="AU206" i="1"/>
  <c r="AY206" i="1" s="1"/>
  <c r="AV206" i="1"/>
  <c r="BA206" i="1" s="1"/>
  <c r="AW206" i="1"/>
  <c r="BB206" i="1" s="1"/>
  <c r="AZ206" i="1"/>
  <c r="BE206" i="1" s="1"/>
  <c r="BF206" i="1"/>
  <c r="BG206" i="1"/>
  <c r="N207" i="1"/>
  <c r="O207" i="1"/>
  <c r="AJ207" i="1" s="1"/>
  <c r="BI207" i="1" s="1"/>
  <c r="P207" i="1"/>
  <c r="Q207" i="1"/>
  <c r="W207" i="1"/>
  <c r="X207" i="1"/>
  <c r="Z207" i="1"/>
  <c r="AA207" i="1"/>
  <c r="AC207" i="1"/>
  <c r="AD207" i="1"/>
  <c r="AF207" i="1"/>
  <c r="AG207" i="1"/>
  <c r="AI207" i="1"/>
  <c r="BJ207" i="1" s="1"/>
  <c r="AT207" i="1"/>
  <c r="AU207" i="1"/>
  <c r="AY207" i="1" s="1"/>
  <c r="BD207" i="1" s="1"/>
  <c r="AV207" i="1"/>
  <c r="BA207" i="1" s="1"/>
  <c r="AW207" i="1"/>
  <c r="BB207" i="1" s="1"/>
  <c r="BF207" i="1"/>
  <c r="BG207" i="1"/>
  <c r="N208" i="1"/>
  <c r="AI208" i="1" s="1"/>
  <c r="O208" i="1"/>
  <c r="AJ208" i="1" s="1"/>
  <c r="BI208" i="1" s="1"/>
  <c r="P208" i="1"/>
  <c r="Q208" i="1"/>
  <c r="W208" i="1"/>
  <c r="X208" i="1"/>
  <c r="Z208" i="1"/>
  <c r="AA208" i="1"/>
  <c r="AC208" i="1"/>
  <c r="AD208" i="1"/>
  <c r="AF208" i="1"/>
  <c r="AG208" i="1"/>
  <c r="AT208" i="1"/>
  <c r="AU208" i="1"/>
  <c r="AY208" i="1" s="1"/>
  <c r="AV208" i="1"/>
  <c r="BA208" i="1" s="1"/>
  <c r="AW208" i="1"/>
  <c r="AZ208" i="1"/>
  <c r="BB208" i="1"/>
  <c r="BE208" i="1"/>
  <c r="BF208" i="1"/>
  <c r="BG208" i="1"/>
  <c r="N209" i="1"/>
  <c r="O209" i="1"/>
  <c r="AJ209" i="1" s="1"/>
  <c r="BI209" i="1" s="1"/>
  <c r="P209" i="1"/>
  <c r="Q209" i="1"/>
  <c r="W209" i="1"/>
  <c r="X209" i="1"/>
  <c r="Z209" i="1"/>
  <c r="AA209" i="1"/>
  <c r="AC209" i="1"/>
  <c r="AD209" i="1"/>
  <c r="AF209" i="1"/>
  <c r="AG209" i="1"/>
  <c r="AI209" i="1"/>
  <c r="BJ209" i="1" s="1"/>
  <c r="AT209" i="1"/>
  <c r="AU209" i="1"/>
  <c r="AY209" i="1" s="1"/>
  <c r="BD209" i="1" s="1"/>
  <c r="AV209" i="1"/>
  <c r="BA209" i="1" s="1"/>
  <c r="AW209" i="1"/>
  <c r="BB209" i="1" s="1"/>
  <c r="BF209" i="1"/>
  <c r="BG209" i="1"/>
  <c r="N210" i="1"/>
  <c r="O210" i="1"/>
  <c r="P210" i="1"/>
  <c r="Q210" i="1"/>
  <c r="W210" i="1"/>
  <c r="X210" i="1"/>
  <c r="Z210" i="1"/>
  <c r="AA210" i="1"/>
  <c r="AC210" i="1"/>
  <c r="AD210" i="1"/>
  <c r="AF210" i="1"/>
  <c r="AG210" i="1"/>
  <c r="AI210" i="1"/>
  <c r="AJ210" i="1"/>
  <c r="BI210" i="1" s="1"/>
  <c r="AT210" i="1"/>
  <c r="AU210" i="1"/>
  <c r="AY210" i="1" s="1"/>
  <c r="AV210" i="1"/>
  <c r="BA210" i="1" s="1"/>
  <c r="AW210" i="1"/>
  <c r="BB210" i="1" s="1"/>
  <c r="BF210" i="1"/>
  <c r="BG210" i="1"/>
  <c r="N211" i="1"/>
  <c r="AI211" i="1" s="1"/>
  <c r="BJ211" i="1" s="1"/>
  <c r="O211" i="1"/>
  <c r="AJ211" i="1" s="1"/>
  <c r="BI211" i="1" s="1"/>
  <c r="P211" i="1"/>
  <c r="Q211" i="1"/>
  <c r="W211" i="1"/>
  <c r="X211" i="1"/>
  <c r="Z211" i="1"/>
  <c r="AA211" i="1"/>
  <c r="AC211" i="1"/>
  <c r="AD211" i="1"/>
  <c r="AF211" i="1"/>
  <c r="AG211" i="1"/>
  <c r="AT211" i="1"/>
  <c r="AU211" i="1"/>
  <c r="AY211" i="1" s="1"/>
  <c r="AV211" i="1"/>
  <c r="BA211" i="1" s="1"/>
  <c r="AW211" i="1"/>
  <c r="BB211" i="1" s="1"/>
  <c r="AZ211" i="1"/>
  <c r="BE211" i="1" s="1"/>
  <c r="BF211" i="1"/>
  <c r="BG211" i="1"/>
  <c r="N212" i="1"/>
  <c r="O212" i="1"/>
  <c r="AJ212" i="1" s="1"/>
  <c r="BI212" i="1" s="1"/>
  <c r="P212" i="1"/>
  <c r="Q212" i="1"/>
  <c r="W212" i="1"/>
  <c r="X212" i="1"/>
  <c r="Z212" i="1"/>
  <c r="AA212" i="1"/>
  <c r="AC212" i="1"/>
  <c r="AD212" i="1"/>
  <c r="AF212" i="1"/>
  <c r="AG212" i="1"/>
  <c r="AI212" i="1"/>
  <c r="AT212" i="1"/>
  <c r="AU212" i="1"/>
  <c r="AY212" i="1" s="1"/>
  <c r="BD212" i="1" s="1"/>
  <c r="AV212" i="1"/>
  <c r="AW212" i="1"/>
  <c r="BB212" i="1" s="1"/>
  <c r="BA212" i="1"/>
  <c r="BF212" i="1"/>
  <c r="BG212" i="1"/>
  <c r="N213" i="1"/>
  <c r="AI213" i="1" s="1"/>
  <c r="BJ213" i="1" s="1"/>
  <c r="O213" i="1"/>
  <c r="AJ213" i="1" s="1"/>
  <c r="BI213" i="1" s="1"/>
  <c r="P213" i="1"/>
  <c r="Q213" i="1"/>
  <c r="W213" i="1"/>
  <c r="X213" i="1"/>
  <c r="Z213" i="1"/>
  <c r="AA213" i="1"/>
  <c r="AC213" i="1"/>
  <c r="AD213" i="1"/>
  <c r="AF213" i="1"/>
  <c r="AG213" i="1"/>
  <c r="AT213" i="1"/>
  <c r="AU213" i="1"/>
  <c r="AY213" i="1" s="1"/>
  <c r="BD213" i="1" s="1"/>
  <c r="AV213" i="1"/>
  <c r="BA213" i="1" s="1"/>
  <c r="AW213" i="1"/>
  <c r="AZ213" i="1"/>
  <c r="BE213" i="1" s="1"/>
  <c r="BB213" i="1"/>
  <c r="BF213" i="1"/>
  <c r="BG213" i="1"/>
  <c r="N214" i="1"/>
  <c r="O214" i="1"/>
  <c r="AJ214" i="1" s="1"/>
  <c r="P214" i="1"/>
  <c r="Q214" i="1"/>
  <c r="W214" i="1"/>
  <c r="X214" i="1"/>
  <c r="Z214" i="1"/>
  <c r="AA214" i="1"/>
  <c r="AC214" i="1"/>
  <c r="AD214" i="1"/>
  <c r="AF214" i="1"/>
  <c r="AG214" i="1"/>
  <c r="AI214" i="1"/>
  <c r="BJ214" i="1" s="1"/>
  <c r="AT214" i="1"/>
  <c r="AU214" i="1"/>
  <c r="AY214" i="1" s="1"/>
  <c r="AV214" i="1"/>
  <c r="BA214" i="1" s="1"/>
  <c r="AW214" i="1"/>
  <c r="BB214" i="1" s="1"/>
  <c r="BF214" i="1"/>
  <c r="BG214" i="1"/>
  <c r="BI214" i="1"/>
  <c r="N215" i="1"/>
  <c r="AI215" i="1" s="1"/>
  <c r="BJ215" i="1" s="1"/>
  <c r="O215" i="1"/>
  <c r="AJ215" i="1" s="1"/>
  <c r="BI215" i="1" s="1"/>
  <c r="P215" i="1"/>
  <c r="Q215" i="1"/>
  <c r="W215" i="1"/>
  <c r="X215" i="1"/>
  <c r="Z215" i="1"/>
  <c r="AA215" i="1"/>
  <c r="AC215" i="1"/>
  <c r="AD215" i="1"/>
  <c r="AF215" i="1"/>
  <c r="AG215" i="1"/>
  <c r="AT215" i="1"/>
  <c r="AU215" i="1"/>
  <c r="AY215" i="1" s="1"/>
  <c r="AV215" i="1"/>
  <c r="BA215" i="1" s="1"/>
  <c r="AW215" i="1"/>
  <c r="BB215" i="1" s="1"/>
  <c r="AZ215" i="1"/>
  <c r="BE215" i="1" s="1"/>
  <c r="BF215" i="1"/>
  <c r="BG215" i="1"/>
  <c r="N216" i="1"/>
  <c r="O216" i="1"/>
  <c r="AJ216" i="1" s="1"/>
  <c r="BI216" i="1" s="1"/>
  <c r="P216" i="1"/>
  <c r="Q216" i="1"/>
  <c r="W216" i="1"/>
  <c r="X216" i="1"/>
  <c r="Z216" i="1"/>
  <c r="AA216" i="1"/>
  <c r="AC216" i="1"/>
  <c r="AD216" i="1"/>
  <c r="AF216" i="1"/>
  <c r="AG216" i="1"/>
  <c r="AI216" i="1"/>
  <c r="AT216" i="1"/>
  <c r="AU216" i="1"/>
  <c r="AY216" i="1" s="1"/>
  <c r="BD216" i="1" s="1"/>
  <c r="AV216" i="1"/>
  <c r="AW216" i="1"/>
  <c r="BB216" i="1" s="1"/>
  <c r="BA216" i="1"/>
  <c r="BF216" i="1"/>
  <c r="BG216" i="1"/>
  <c r="N217" i="1"/>
  <c r="AI217" i="1" s="1"/>
  <c r="O217" i="1"/>
  <c r="AJ217" i="1" s="1"/>
  <c r="BI217" i="1" s="1"/>
  <c r="P217" i="1"/>
  <c r="Q217" i="1"/>
  <c r="W217" i="1"/>
  <c r="X217" i="1"/>
  <c r="Z217" i="1"/>
  <c r="AA217" i="1"/>
  <c r="AC217" i="1"/>
  <c r="AD217" i="1"/>
  <c r="AF217" i="1"/>
  <c r="AG217" i="1"/>
  <c r="AT217" i="1"/>
  <c r="AU217" i="1"/>
  <c r="AY217" i="1" s="1"/>
  <c r="BD217" i="1" s="1"/>
  <c r="AV217" i="1"/>
  <c r="BA217" i="1" s="1"/>
  <c r="AW217" i="1"/>
  <c r="AZ217" i="1"/>
  <c r="BE217" i="1" s="1"/>
  <c r="BB217" i="1"/>
  <c r="BF217" i="1"/>
  <c r="BG217" i="1"/>
  <c r="N218" i="1"/>
  <c r="O218" i="1"/>
  <c r="AJ218" i="1" s="1"/>
  <c r="BI218" i="1" s="1"/>
  <c r="P218" i="1"/>
  <c r="Q218" i="1"/>
  <c r="W218" i="1"/>
  <c r="X218" i="1"/>
  <c r="Z218" i="1"/>
  <c r="AA218" i="1"/>
  <c r="AC218" i="1"/>
  <c r="AD218" i="1"/>
  <c r="AF218" i="1"/>
  <c r="AG218" i="1"/>
  <c r="AI218" i="1"/>
  <c r="BJ218" i="1" s="1"/>
  <c r="AT218" i="1"/>
  <c r="AU218" i="1"/>
  <c r="AY218" i="1" s="1"/>
  <c r="AV218" i="1"/>
  <c r="BA218" i="1" s="1"/>
  <c r="AW218" i="1"/>
  <c r="BB218" i="1" s="1"/>
  <c r="BF218" i="1"/>
  <c r="BG218" i="1"/>
  <c r="N219" i="1"/>
  <c r="AI219" i="1" s="1"/>
  <c r="O219" i="1"/>
  <c r="AJ219" i="1" s="1"/>
  <c r="BI219" i="1" s="1"/>
  <c r="P219" i="1"/>
  <c r="Q219" i="1"/>
  <c r="W219" i="1"/>
  <c r="X219" i="1"/>
  <c r="Z219" i="1"/>
  <c r="AA219" i="1"/>
  <c r="AC219" i="1"/>
  <c r="AD219" i="1"/>
  <c r="AF219" i="1"/>
  <c r="AG219" i="1"/>
  <c r="AT219" i="1"/>
  <c r="AU219" i="1"/>
  <c r="AY219" i="1" s="1"/>
  <c r="AV219" i="1"/>
  <c r="BA219" i="1" s="1"/>
  <c r="AW219" i="1"/>
  <c r="BB219" i="1" s="1"/>
  <c r="AZ219" i="1"/>
  <c r="BE219" i="1" s="1"/>
  <c r="BF219" i="1"/>
  <c r="BG219" i="1"/>
  <c r="N220" i="1"/>
  <c r="O220" i="1"/>
  <c r="AJ220" i="1" s="1"/>
  <c r="BI220" i="1" s="1"/>
  <c r="P220" i="1"/>
  <c r="Q220" i="1"/>
  <c r="W220" i="1"/>
  <c r="X220" i="1"/>
  <c r="Z220" i="1"/>
  <c r="AA220" i="1"/>
  <c r="AC220" i="1"/>
  <c r="AD220" i="1"/>
  <c r="AF220" i="1"/>
  <c r="AG220" i="1"/>
  <c r="AI220" i="1"/>
  <c r="AT220" i="1"/>
  <c r="AU220" i="1"/>
  <c r="AY220" i="1" s="1"/>
  <c r="BD220" i="1" s="1"/>
  <c r="AV220" i="1"/>
  <c r="BA220" i="1" s="1"/>
  <c r="AW220" i="1"/>
  <c r="BB220" i="1" s="1"/>
  <c r="BF220" i="1"/>
  <c r="BG220" i="1"/>
  <c r="N221" i="1"/>
  <c r="AI221" i="1" s="1"/>
  <c r="BJ221" i="1" s="1"/>
  <c r="O221" i="1"/>
  <c r="AJ221" i="1" s="1"/>
  <c r="BI221" i="1" s="1"/>
  <c r="P221" i="1"/>
  <c r="Q221" i="1"/>
  <c r="W221" i="1"/>
  <c r="X221" i="1"/>
  <c r="Z221" i="1"/>
  <c r="AA221" i="1"/>
  <c r="AC221" i="1"/>
  <c r="AD221" i="1"/>
  <c r="AF221" i="1"/>
  <c r="AG221" i="1"/>
  <c r="AT221" i="1"/>
  <c r="AU221" i="1"/>
  <c r="AY221" i="1" s="1"/>
  <c r="BD221" i="1" s="1"/>
  <c r="AV221" i="1"/>
  <c r="BA221" i="1" s="1"/>
  <c r="AW221" i="1"/>
  <c r="BB221" i="1" s="1"/>
  <c r="AZ221" i="1"/>
  <c r="BE221" i="1" s="1"/>
  <c r="BF221" i="1"/>
  <c r="BG221" i="1"/>
  <c r="N222" i="1"/>
  <c r="O222" i="1"/>
  <c r="AJ222" i="1" s="1"/>
  <c r="BI222" i="1" s="1"/>
  <c r="P222" i="1"/>
  <c r="Q222" i="1"/>
  <c r="W222" i="1"/>
  <c r="X222" i="1"/>
  <c r="Z222" i="1"/>
  <c r="AA222" i="1"/>
  <c r="AC222" i="1"/>
  <c r="AD222" i="1"/>
  <c r="AF222" i="1"/>
  <c r="AG222" i="1"/>
  <c r="AI222" i="1"/>
  <c r="BJ222" i="1" s="1"/>
  <c r="AT222" i="1"/>
  <c r="AU222" i="1"/>
  <c r="AY222" i="1" s="1"/>
  <c r="AV222" i="1"/>
  <c r="BA222" i="1" s="1"/>
  <c r="AW222" i="1"/>
  <c r="BB222" i="1" s="1"/>
  <c r="BF222" i="1"/>
  <c r="BG222" i="1"/>
  <c r="N223" i="1"/>
  <c r="AI223" i="1" s="1"/>
  <c r="BJ223" i="1" s="1"/>
  <c r="O223" i="1"/>
  <c r="AJ223" i="1" s="1"/>
  <c r="BI223" i="1" s="1"/>
  <c r="P223" i="1"/>
  <c r="Q223" i="1"/>
  <c r="W223" i="1"/>
  <c r="X223" i="1"/>
  <c r="Z223" i="1"/>
  <c r="AA223" i="1"/>
  <c r="AC223" i="1"/>
  <c r="AD223" i="1"/>
  <c r="AF223" i="1"/>
  <c r="AG223" i="1"/>
  <c r="AT223" i="1"/>
  <c r="AU223" i="1"/>
  <c r="AY223" i="1" s="1"/>
  <c r="BD223" i="1" s="1"/>
  <c r="AV223" i="1"/>
  <c r="BA223" i="1" s="1"/>
  <c r="AW223" i="1"/>
  <c r="BB223" i="1" s="1"/>
  <c r="AZ223" i="1"/>
  <c r="BE223" i="1" s="1"/>
  <c r="BF223" i="1"/>
  <c r="BG223" i="1"/>
  <c r="N224" i="1"/>
  <c r="O224" i="1"/>
  <c r="AJ224" i="1" s="1"/>
  <c r="BI224" i="1" s="1"/>
  <c r="P224" i="1"/>
  <c r="Q224" i="1"/>
  <c r="W224" i="1"/>
  <c r="X224" i="1"/>
  <c r="Z224" i="1"/>
  <c r="AA224" i="1"/>
  <c r="AC224" i="1"/>
  <c r="AD224" i="1"/>
  <c r="AF224" i="1"/>
  <c r="AG224" i="1"/>
  <c r="AI224" i="1"/>
  <c r="BJ224" i="1" s="1"/>
  <c r="AT224" i="1"/>
  <c r="AU224" i="1"/>
  <c r="AY224" i="1" s="1"/>
  <c r="BD224" i="1" s="1"/>
  <c r="AV224" i="1"/>
  <c r="AW224" i="1"/>
  <c r="BB224" i="1" s="1"/>
  <c r="BA224" i="1"/>
  <c r="BF224" i="1"/>
  <c r="BG224" i="1"/>
  <c r="N225" i="1"/>
  <c r="AI225" i="1" s="1"/>
  <c r="BJ225" i="1" s="1"/>
  <c r="O225" i="1"/>
  <c r="AJ225" i="1" s="1"/>
  <c r="BI225" i="1" s="1"/>
  <c r="P225" i="1"/>
  <c r="Q225" i="1"/>
  <c r="W225" i="1"/>
  <c r="X225" i="1"/>
  <c r="Z225" i="1"/>
  <c r="AA225" i="1"/>
  <c r="AC225" i="1"/>
  <c r="AD225" i="1"/>
  <c r="AF225" i="1"/>
  <c r="AG225" i="1"/>
  <c r="AT225" i="1"/>
  <c r="AU225" i="1"/>
  <c r="AY225" i="1" s="1"/>
  <c r="BD225" i="1" s="1"/>
  <c r="AV225" i="1"/>
  <c r="BA225" i="1" s="1"/>
  <c r="AW225" i="1"/>
  <c r="AZ225" i="1"/>
  <c r="BE225" i="1" s="1"/>
  <c r="BB225" i="1"/>
  <c r="BF225" i="1"/>
  <c r="BG225" i="1"/>
  <c r="N226" i="1"/>
  <c r="O226" i="1"/>
  <c r="AJ226" i="1" s="1"/>
  <c r="BI226" i="1" s="1"/>
  <c r="P226" i="1"/>
  <c r="Q226" i="1"/>
  <c r="W226" i="1"/>
  <c r="X226" i="1"/>
  <c r="Z226" i="1"/>
  <c r="AA226" i="1"/>
  <c r="AC226" i="1"/>
  <c r="AD226" i="1"/>
  <c r="AF226" i="1"/>
  <c r="AG226" i="1"/>
  <c r="AI226" i="1"/>
  <c r="BJ226" i="1" s="1"/>
  <c r="AT226" i="1"/>
  <c r="AU226" i="1"/>
  <c r="AY226" i="1" s="1"/>
  <c r="AV226" i="1"/>
  <c r="BA226" i="1" s="1"/>
  <c r="AW226" i="1"/>
  <c r="BB226" i="1" s="1"/>
  <c r="BF226" i="1"/>
  <c r="BG226" i="1"/>
  <c r="N227" i="1"/>
  <c r="AI227" i="1" s="1"/>
  <c r="BJ227" i="1" s="1"/>
  <c r="O227" i="1"/>
  <c r="AJ227" i="1" s="1"/>
  <c r="BI227" i="1" s="1"/>
  <c r="P227" i="1"/>
  <c r="Q227" i="1"/>
  <c r="W227" i="1"/>
  <c r="X227" i="1"/>
  <c r="Z227" i="1"/>
  <c r="AA227" i="1"/>
  <c r="AC227" i="1"/>
  <c r="AD227" i="1"/>
  <c r="AF227" i="1"/>
  <c r="AG227" i="1"/>
  <c r="AT227" i="1"/>
  <c r="AU227" i="1"/>
  <c r="AY227" i="1" s="1"/>
  <c r="BD227" i="1" s="1"/>
  <c r="AV227" i="1"/>
  <c r="BA227" i="1" s="1"/>
  <c r="AW227" i="1"/>
  <c r="BB227" i="1" s="1"/>
  <c r="AZ227" i="1"/>
  <c r="BE227" i="1" s="1"/>
  <c r="BF227" i="1"/>
  <c r="BG227" i="1"/>
  <c r="N228" i="1"/>
  <c r="O228" i="1"/>
  <c r="AJ228" i="1" s="1"/>
  <c r="BI228" i="1" s="1"/>
  <c r="P228" i="1"/>
  <c r="Q228" i="1"/>
  <c r="W228" i="1"/>
  <c r="X228" i="1"/>
  <c r="Z228" i="1"/>
  <c r="AA228" i="1"/>
  <c r="AC228" i="1"/>
  <c r="AD228" i="1"/>
  <c r="AF228" i="1"/>
  <c r="AG228" i="1"/>
  <c r="AI228" i="1"/>
  <c r="BJ228" i="1" s="1"/>
  <c r="AT228" i="1"/>
  <c r="AU228" i="1"/>
  <c r="AY228" i="1" s="1"/>
  <c r="BD228" i="1" s="1"/>
  <c r="AV228" i="1"/>
  <c r="AW228" i="1"/>
  <c r="BB228" i="1" s="1"/>
  <c r="BA228" i="1"/>
  <c r="BF228" i="1"/>
  <c r="BG228" i="1"/>
  <c r="N229" i="1"/>
  <c r="AI229" i="1" s="1"/>
  <c r="BJ229" i="1" s="1"/>
  <c r="O229" i="1"/>
  <c r="AJ229" i="1" s="1"/>
  <c r="BI229" i="1" s="1"/>
  <c r="P229" i="1"/>
  <c r="Q229" i="1"/>
  <c r="W229" i="1"/>
  <c r="X229" i="1"/>
  <c r="Z229" i="1"/>
  <c r="AA229" i="1"/>
  <c r="AC229" i="1"/>
  <c r="AD229" i="1"/>
  <c r="AF229" i="1"/>
  <c r="AG229" i="1"/>
  <c r="AT229" i="1"/>
  <c r="AU229" i="1"/>
  <c r="AY229" i="1" s="1"/>
  <c r="BD229" i="1" s="1"/>
  <c r="AV229" i="1"/>
  <c r="BA229" i="1" s="1"/>
  <c r="AW229" i="1"/>
  <c r="BB229" i="1" s="1"/>
  <c r="AZ229" i="1"/>
  <c r="BE229" i="1" s="1"/>
  <c r="BF229" i="1"/>
  <c r="BG229" i="1"/>
  <c r="N230" i="1"/>
  <c r="O230" i="1"/>
  <c r="AJ230" i="1" s="1"/>
  <c r="BI230" i="1" s="1"/>
  <c r="P230" i="1"/>
  <c r="Q230" i="1"/>
  <c r="W230" i="1"/>
  <c r="X230" i="1"/>
  <c r="Z230" i="1"/>
  <c r="AA230" i="1"/>
  <c r="AC230" i="1"/>
  <c r="AD230" i="1"/>
  <c r="AF230" i="1"/>
  <c r="AG230" i="1"/>
  <c r="AI230" i="1"/>
  <c r="BJ230" i="1" s="1"/>
  <c r="AT230" i="1"/>
  <c r="AU230" i="1"/>
  <c r="AY230" i="1" s="1"/>
  <c r="AV230" i="1"/>
  <c r="BA230" i="1" s="1"/>
  <c r="AW230" i="1"/>
  <c r="BB230" i="1" s="1"/>
  <c r="BF230" i="1"/>
  <c r="BG230" i="1"/>
  <c r="N231" i="1"/>
  <c r="AI231" i="1" s="1"/>
  <c r="O231" i="1"/>
  <c r="AJ231" i="1" s="1"/>
  <c r="BI231" i="1" s="1"/>
  <c r="P231" i="1"/>
  <c r="Q231" i="1"/>
  <c r="W231" i="1"/>
  <c r="X231" i="1"/>
  <c r="Z231" i="1"/>
  <c r="AA231" i="1"/>
  <c r="AC231" i="1"/>
  <c r="AD231" i="1"/>
  <c r="AF231" i="1"/>
  <c r="AG231" i="1"/>
  <c r="AT231" i="1"/>
  <c r="AZ231" i="1" s="1"/>
  <c r="BE231" i="1" s="1"/>
  <c r="AU231" i="1"/>
  <c r="AY231" i="1" s="1"/>
  <c r="BD231" i="1" s="1"/>
  <c r="AV231" i="1"/>
  <c r="BA231" i="1" s="1"/>
  <c r="AW231" i="1"/>
  <c r="BB231" i="1" s="1"/>
  <c r="BF231" i="1"/>
  <c r="BG231" i="1"/>
  <c r="BJ231" i="1"/>
  <c r="N232" i="1"/>
  <c r="O232" i="1"/>
  <c r="AJ232" i="1" s="1"/>
  <c r="P232" i="1"/>
  <c r="Q232" i="1"/>
  <c r="W232" i="1"/>
  <c r="X232" i="1"/>
  <c r="Z232" i="1"/>
  <c r="AA232" i="1"/>
  <c r="AC232" i="1"/>
  <c r="AD232" i="1"/>
  <c r="AF232" i="1"/>
  <c r="AG232" i="1"/>
  <c r="AI232" i="1"/>
  <c r="BJ232" i="1" s="1"/>
  <c r="AT232" i="1"/>
  <c r="AU232" i="1"/>
  <c r="AY232" i="1" s="1"/>
  <c r="BD232" i="1" s="1"/>
  <c r="AV232" i="1"/>
  <c r="BA232" i="1" s="1"/>
  <c r="AW232" i="1"/>
  <c r="BB232" i="1" s="1"/>
  <c r="BF232" i="1"/>
  <c r="BG232" i="1"/>
  <c r="BI232" i="1"/>
  <c r="N233" i="1"/>
  <c r="AI233" i="1" s="1"/>
  <c r="BJ233" i="1" s="1"/>
  <c r="O233" i="1"/>
  <c r="AJ233" i="1" s="1"/>
  <c r="BI233" i="1" s="1"/>
  <c r="P233" i="1"/>
  <c r="Q233" i="1"/>
  <c r="W233" i="1"/>
  <c r="X233" i="1"/>
  <c r="Z233" i="1"/>
  <c r="AA233" i="1"/>
  <c r="AC233" i="1"/>
  <c r="AD233" i="1"/>
  <c r="AF233" i="1"/>
  <c r="AG233" i="1"/>
  <c r="AT233" i="1"/>
  <c r="AU233" i="1"/>
  <c r="AY233" i="1" s="1"/>
  <c r="BD233" i="1" s="1"/>
  <c r="AV233" i="1"/>
  <c r="BA233" i="1" s="1"/>
  <c r="AW233" i="1"/>
  <c r="BB233" i="1" s="1"/>
  <c r="AZ233" i="1"/>
  <c r="BE233" i="1" s="1"/>
  <c r="BF233" i="1"/>
  <c r="BG233" i="1"/>
  <c r="N234" i="1"/>
  <c r="O234" i="1"/>
  <c r="AJ234" i="1" s="1"/>
  <c r="BI234" i="1" s="1"/>
  <c r="P234" i="1"/>
  <c r="Q234" i="1"/>
  <c r="W234" i="1"/>
  <c r="X234" i="1"/>
  <c r="Z234" i="1"/>
  <c r="AA234" i="1"/>
  <c r="AC234" i="1"/>
  <c r="AD234" i="1"/>
  <c r="AF234" i="1"/>
  <c r="AG234" i="1"/>
  <c r="AI234" i="1"/>
  <c r="BJ234" i="1" s="1"/>
  <c r="AT234" i="1"/>
  <c r="AU234" i="1"/>
  <c r="AY234" i="1" s="1"/>
  <c r="AV234" i="1"/>
  <c r="BA234" i="1" s="1"/>
  <c r="AW234" i="1"/>
  <c r="BB234" i="1" s="1"/>
  <c r="BF234" i="1"/>
  <c r="BG234" i="1"/>
  <c r="N235" i="1"/>
  <c r="AI235" i="1" s="1"/>
  <c r="BJ235" i="1" s="1"/>
  <c r="O235" i="1"/>
  <c r="AJ235" i="1" s="1"/>
  <c r="BI235" i="1" s="1"/>
  <c r="P235" i="1"/>
  <c r="Q235" i="1"/>
  <c r="W235" i="1"/>
  <c r="X235" i="1"/>
  <c r="Z235" i="1"/>
  <c r="AA235" i="1"/>
  <c r="AC235" i="1"/>
  <c r="AD235" i="1"/>
  <c r="AF235" i="1"/>
  <c r="AG235" i="1"/>
  <c r="AT235" i="1"/>
  <c r="AU235" i="1"/>
  <c r="AY235" i="1" s="1"/>
  <c r="BD235" i="1" s="1"/>
  <c r="AV235" i="1"/>
  <c r="BA235" i="1" s="1"/>
  <c r="AW235" i="1"/>
  <c r="BB235" i="1" s="1"/>
  <c r="AZ235" i="1"/>
  <c r="BE235" i="1" s="1"/>
  <c r="BF235" i="1"/>
  <c r="BG235" i="1"/>
  <c r="N236" i="1"/>
  <c r="O236" i="1"/>
  <c r="AJ236" i="1" s="1"/>
  <c r="P236" i="1"/>
  <c r="Q236" i="1"/>
  <c r="W236" i="1"/>
  <c r="X236" i="1"/>
  <c r="Z236" i="1"/>
  <c r="AA236" i="1"/>
  <c r="AC236" i="1"/>
  <c r="AD236" i="1"/>
  <c r="AF236" i="1"/>
  <c r="AG236" i="1"/>
  <c r="AI236" i="1"/>
  <c r="BJ236" i="1" s="1"/>
  <c r="AT236" i="1"/>
  <c r="AU236" i="1"/>
  <c r="AY236" i="1" s="1"/>
  <c r="BD236" i="1" s="1"/>
  <c r="AV236" i="1"/>
  <c r="BA236" i="1" s="1"/>
  <c r="AW236" i="1"/>
  <c r="BB236" i="1" s="1"/>
  <c r="BF236" i="1"/>
  <c r="BG236" i="1"/>
  <c r="BI236" i="1"/>
  <c r="N237" i="1"/>
  <c r="AI237" i="1" s="1"/>
  <c r="O237" i="1"/>
  <c r="AJ237" i="1" s="1"/>
  <c r="BI237" i="1" s="1"/>
  <c r="P237" i="1"/>
  <c r="Q237" i="1"/>
  <c r="W237" i="1"/>
  <c r="X237" i="1"/>
  <c r="Z237" i="1"/>
  <c r="AA237" i="1"/>
  <c r="AC237" i="1"/>
  <c r="AD237" i="1"/>
  <c r="AF237" i="1"/>
  <c r="AG237" i="1"/>
  <c r="AT237" i="1"/>
  <c r="AU237" i="1"/>
  <c r="AY237" i="1" s="1"/>
  <c r="BD237" i="1" s="1"/>
  <c r="AV237" i="1"/>
  <c r="BA237" i="1" s="1"/>
  <c r="AW237" i="1"/>
  <c r="AZ237" i="1"/>
  <c r="BE237" i="1" s="1"/>
  <c r="BB237" i="1"/>
  <c r="BF237" i="1"/>
  <c r="BG237" i="1"/>
  <c r="BJ237" i="1"/>
  <c r="N238" i="1"/>
  <c r="O238" i="1"/>
  <c r="AJ238" i="1" s="1"/>
  <c r="BI238" i="1" s="1"/>
  <c r="P238" i="1"/>
  <c r="Q238" i="1"/>
  <c r="W238" i="1"/>
  <c r="X238" i="1"/>
  <c r="Z238" i="1"/>
  <c r="AA238" i="1"/>
  <c r="AC238" i="1"/>
  <c r="AD238" i="1"/>
  <c r="AF238" i="1"/>
  <c r="AG238" i="1"/>
  <c r="AI238" i="1"/>
  <c r="BJ238" i="1" s="1"/>
  <c r="AT238" i="1"/>
  <c r="AU238" i="1"/>
  <c r="AY238" i="1" s="1"/>
  <c r="AV238" i="1"/>
  <c r="BA238" i="1" s="1"/>
  <c r="AW238" i="1"/>
  <c r="BB238" i="1" s="1"/>
  <c r="BF238" i="1"/>
  <c r="BG238" i="1"/>
  <c r="N239" i="1"/>
  <c r="AI239" i="1" s="1"/>
  <c r="BJ239" i="1" s="1"/>
  <c r="O239" i="1"/>
  <c r="AJ239" i="1" s="1"/>
  <c r="BI239" i="1" s="1"/>
  <c r="P239" i="1"/>
  <c r="Q239" i="1"/>
  <c r="W239" i="1"/>
  <c r="X239" i="1"/>
  <c r="Z239" i="1"/>
  <c r="AA239" i="1"/>
  <c r="AC239" i="1"/>
  <c r="AD239" i="1"/>
  <c r="AF239" i="1"/>
  <c r="AG239" i="1"/>
  <c r="AT239" i="1"/>
  <c r="AU239" i="1"/>
  <c r="AY239" i="1" s="1"/>
  <c r="BD239" i="1" s="1"/>
  <c r="AV239" i="1"/>
  <c r="BA239" i="1" s="1"/>
  <c r="AW239" i="1"/>
  <c r="BB239" i="1" s="1"/>
  <c r="AZ239" i="1"/>
  <c r="BE239" i="1" s="1"/>
  <c r="BF239" i="1"/>
  <c r="BG239" i="1"/>
  <c r="N240" i="1"/>
  <c r="O240" i="1"/>
  <c r="AJ240" i="1" s="1"/>
  <c r="BI240" i="1" s="1"/>
  <c r="P240" i="1"/>
  <c r="Q240" i="1"/>
  <c r="W240" i="1"/>
  <c r="X240" i="1"/>
  <c r="Z240" i="1"/>
  <c r="AA240" i="1"/>
  <c r="AC240" i="1"/>
  <c r="AD240" i="1"/>
  <c r="AF240" i="1"/>
  <c r="AG240" i="1"/>
  <c r="AI240" i="1"/>
  <c r="BJ240" i="1" s="1"/>
  <c r="AT240" i="1"/>
  <c r="AU240" i="1"/>
  <c r="AY240" i="1" s="1"/>
  <c r="BD240" i="1" s="1"/>
  <c r="AV240" i="1"/>
  <c r="AW240" i="1"/>
  <c r="BB240" i="1" s="1"/>
  <c r="BA240" i="1"/>
  <c r="BF240" i="1"/>
  <c r="BG240" i="1"/>
  <c r="N241" i="1"/>
  <c r="AI241" i="1" s="1"/>
  <c r="BJ241" i="1" s="1"/>
  <c r="O241" i="1"/>
  <c r="AJ241" i="1" s="1"/>
  <c r="BI241" i="1" s="1"/>
  <c r="P241" i="1"/>
  <c r="Q241" i="1"/>
  <c r="W241" i="1"/>
  <c r="X241" i="1"/>
  <c r="Z241" i="1"/>
  <c r="AA241" i="1"/>
  <c r="AC241" i="1"/>
  <c r="AD241" i="1"/>
  <c r="AF241" i="1"/>
  <c r="AG241" i="1"/>
  <c r="AT241" i="1"/>
  <c r="AU241" i="1"/>
  <c r="AY241" i="1" s="1"/>
  <c r="BD241" i="1" s="1"/>
  <c r="AV241" i="1"/>
  <c r="BA241" i="1" s="1"/>
  <c r="AW241" i="1"/>
  <c r="BB241" i="1" s="1"/>
  <c r="AZ241" i="1"/>
  <c r="BE241" i="1" s="1"/>
  <c r="BF241" i="1"/>
  <c r="BG241" i="1"/>
  <c r="N242" i="1"/>
  <c r="O242" i="1"/>
  <c r="AJ242" i="1" s="1"/>
  <c r="BI242" i="1" s="1"/>
  <c r="P242" i="1"/>
  <c r="Q242" i="1"/>
  <c r="W242" i="1"/>
  <c r="X242" i="1"/>
  <c r="Z242" i="1"/>
  <c r="AA242" i="1"/>
  <c r="AC242" i="1"/>
  <c r="AD242" i="1"/>
  <c r="AF242" i="1"/>
  <c r="AG242" i="1"/>
  <c r="AI242" i="1"/>
  <c r="BJ242" i="1" s="1"/>
  <c r="AT242" i="1"/>
  <c r="AU242" i="1"/>
  <c r="AY242" i="1" s="1"/>
  <c r="AV242" i="1"/>
  <c r="BA242" i="1" s="1"/>
  <c r="AW242" i="1"/>
  <c r="BB242" i="1" s="1"/>
  <c r="BF242" i="1"/>
  <c r="BG242" i="1"/>
  <c r="N243" i="1"/>
  <c r="AI243" i="1" s="1"/>
  <c r="O243" i="1"/>
  <c r="AJ243" i="1" s="1"/>
  <c r="BI243" i="1" s="1"/>
  <c r="P243" i="1"/>
  <c r="Q243" i="1"/>
  <c r="W243" i="1"/>
  <c r="X243" i="1"/>
  <c r="Z243" i="1"/>
  <c r="AA243" i="1"/>
  <c r="AC243" i="1"/>
  <c r="AD243" i="1"/>
  <c r="AF243" i="1"/>
  <c r="AG243" i="1"/>
  <c r="AT243" i="1"/>
  <c r="AU243" i="1"/>
  <c r="AY243" i="1" s="1"/>
  <c r="BD243" i="1" s="1"/>
  <c r="AV243" i="1"/>
  <c r="BA243" i="1" s="1"/>
  <c r="AW243" i="1"/>
  <c r="BB243" i="1" s="1"/>
  <c r="AZ243" i="1"/>
  <c r="BE243" i="1" s="1"/>
  <c r="BF243" i="1"/>
  <c r="BG243" i="1"/>
  <c r="N244" i="1"/>
  <c r="O244" i="1"/>
  <c r="AJ244" i="1" s="1"/>
  <c r="P244" i="1"/>
  <c r="Q244" i="1"/>
  <c r="W244" i="1"/>
  <c r="X244" i="1"/>
  <c r="Z244" i="1"/>
  <c r="AA244" i="1"/>
  <c r="AC244" i="1"/>
  <c r="AD244" i="1"/>
  <c r="AF244" i="1"/>
  <c r="AG244" i="1"/>
  <c r="AI244" i="1"/>
  <c r="BJ244" i="1" s="1"/>
  <c r="AT244" i="1"/>
  <c r="AU244" i="1"/>
  <c r="AY244" i="1" s="1"/>
  <c r="BD244" i="1" s="1"/>
  <c r="AV244" i="1"/>
  <c r="BA244" i="1" s="1"/>
  <c r="AW244" i="1"/>
  <c r="BB244" i="1" s="1"/>
  <c r="BF244" i="1"/>
  <c r="BG244" i="1"/>
  <c r="BI244" i="1"/>
  <c r="N245" i="1"/>
  <c r="AI245" i="1" s="1"/>
  <c r="BJ245" i="1" s="1"/>
  <c r="O245" i="1"/>
  <c r="AJ245" i="1" s="1"/>
  <c r="BI245" i="1" s="1"/>
  <c r="P245" i="1"/>
  <c r="Q245" i="1"/>
  <c r="W245" i="1"/>
  <c r="X245" i="1"/>
  <c r="Z245" i="1"/>
  <c r="AA245" i="1"/>
  <c r="AC245" i="1"/>
  <c r="AD245" i="1"/>
  <c r="AF245" i="1"/>
  <c r="AG245" i="1"/>
  <c r="AT245" i="1"/>
  <c r="AU245" i="1"/>
  <c r="AY245" i="1" s="1"/>
  <c r="BD245" i="1" s="1"/>
  <c r="AV245" i="1"/>
  <c r="BA245" i="1" s="1"/>
  <c r="AW245" i="1"/>
  <c r="BB245" i="1" s="1"/>
  <c r="AZ245" i="1"/>
  <c r="BE245" i="1" s="1"/>
  <c r="BF245" i="1"/>
  <c r="BG245" i="1"/>
  <c r="N246" i="1"/>
  <c r="AI246" i="1" s="1"/>
  <c r="BJ246" i="1" s="1"/>
  <c r="O246" i="1"/>
  <c r="AJ246" i="1" s="1"/>
  <c r="BI246" i="1" s="1"/>
  <c r="P246" i="1"/>
  <c r="Q246" i="1"/>
  <c r="W246" i="1"/>
  <c r="X246" i="1"/>
  <c r="Z246" i="1"/>
  <c r="AA246" i="1"/>
  <c r="AC246" i="1"/>
  <c r="AD246" i="1"/>
  <c r="AF246" i="1"/>
  <c r="AG246" i="1"/>
  <c r="AT246" i="1"/>
  <c r="AU246" i="1"/>
  <c r="AY246" i="1" s="1"/>
  <c r="AV246" i="1"/>
  <c r="BA246" i="1" s="1"/>
  <c r="AW246" i="1"/>
  <c r="BB246" i="1" s="1"/>
  <c r="BF246" i="1"/>
  <c r="BG246" i="1"/>
  <c r="N247" i="1"/>
  <c r="AI247" i="1" s="1"/>
  <c r="BJ247" i="1" s="1"/>
  <c r="O247" i="1"/>
  <c r="AJ247" i="1" s="1"/>
  <c r="BI247" i="1" s="1"/>
  <c r="P247" i="1"/>
  <c r="Q247" i="1"/>
  <c r="W247" i="1"/>
  <c r="X247" i="1"/>
  <c r="Z247" i="1"/>
  <c r="AA247" i="1"/>
  <c r="AC247" i="1"/>
  <c r="AD247" i="1"/>
  <c r="AF247" i="1"/>
  <c r="AG247" i="1"/>
  <c r="AT247" i="1"/>
  <c r="AU247" i="1"/>
  <c r="AY247" i="1" s="1"/>
  <c r="BD247" i="1" s="1"/>
  <c r="AV247" i="1"/>
  <c r="BA247" i="1" s="1"/>
  <c r="AW247" i="1"/>
  <c r="BB247" i="1" s="1"/>
  <c r="AZ247" i="1"/>
  <c r="BE247" i="1" s="1"/>
  <c r="BF247" i="1"/>
  <c r="BG247" i="1"/>
  <c r="N248" i="1"/>
  <c r="O248" i="1"/>
  <c r="AJ248" i="1" s="1"/>
  <c r="BI248" i="1" s="1"/>
  <c r="P248" i="1"/>
  <c r="Q248" i="1"/>
  <c r="W248" i="1"/>
  <c r="X248" i="1"/>
  <c r="Z248" i="1"/>
  <c r="AA248" i="1"/>
  <c r="AC248" i="1"/>
  <c r="AD248" i="1"/>
  <c r="AF248" i="1"/>
  <c r="AG248" i="1"/>
  <c r="AI248" i="1"/>
  <c r="BJ248" i="1" s="1"/>
  <c r="AT248" i="1"/>
  <c r="AU248" i="1"/>
  <c r="AY248" i="1" s="1"/>
  <c r="BD248" i="1" s="1"/>
  <c r="AV248" i="1"/>
  <c r="BA248" i="1" s="1"/>
  <c r="AW248" i="1"/>
  <c r="BB248" i="1" s="1"/>
  <c r="BF248" i="1"/>
  <c r="BG248" i="1"/>
  <c r="N249" i="1"/>
  <c r="AI249" i="1" s="1"/>
  <c r="O249" i="1"/>
  <c r="AJ249" i="1" s="1"/>
  <c r="BI249" i="1" s="1"/>
  <c r="P249" i="1"/>
  <c r="Q249" i="1"/>
  <c r="W249" i="1"/>
  <c r="X249" i="1"/>
  <c r="Z249" i="1"/>
  <c r="AA249" i="1"/>
  <c r="AC249" i="1"/>
  <c r="AD249" i="1"/>
  <c r="AF249" i="1"/>
  <c r="AG249" i="1"/>
  <c r="AT249" i="1"/>
  <c r="AZ249" i="1" s="1"/>
  <c r="BE249" i="1" s="1"/>
  <c r="AU249" i="1"/>
  <c r="AY249" i="1" s="1"/>
  <c r="BD249" i="1" s="1"/>
  <c r="AV249" i="1"/>
  <c r="BA249" i="1" s="1"/>
  <c r="AW249" i="1"/>
  <c r="BB249" i="1" s="1"/>
  <c r="BF249" i="1"/>
  <c r="BG249" i="1"/>
  <c r="N250" i="1"/>
  <c r="O250" i="1"/>
  <c r="AJ250" i="1" s="1"/>
  <c r="P250" i="1"/>
  <c r="Q250" i="1"/>
  <c r="W250" i="1"/>
  <c r="X250" i="1"/>
  <c r="Z250" i="1"/>
  <c r="AA250" i="1"/>
  <c r="AC250" i="1"/>
  <c r="AD250" i="1"/>
  <c r="AF250" i="1"/>
  <c r="AG250" i="1"/>
  <c r="AI250" i="1"/>
  <c r="AT250" i="1"/>
  <c r="AU250" i="1"/>
  <c r="AY250" i="1" s="1"/>
  <c r="BD250" i="1" s="1"/>
  <c r="AV250" i="1"/>
  <c r="BA250" i="1" s="1"/>
  <c r="AW250" i="1"/>
  <c r="BB250" i="1" s="1"/>
  <c r="BF250" i="1"/>
  <c r="BG250" i="1"/>
  <c r="N251" i="1"/>
  <c r="AI251" i="1" s="1"/>
  <c r="O251" i="1"/>
  <c r="AJ251" i="1" s="1"/>
  <c r="BI251" i="1" s="1"/>
  <c r="P251" i="1"/>
  <c r="Q251" i="1"/>
  <c r="W251" i="1"/>
  <c r="X251" i="1"/>
  <c r="Z251" i="1"/>
  <c r="AA251" i="1"/>
  <c r="AC251" i="1"/>
  <c r="AD251" i="1"/>
  <c r="AF251" i="1"/>
  <c r="AG251" i="1"/>
  <c r="AT251" i="1"/>
  <c r="AU251" i="1"/>
  <c r="AY251" i="1" s="1"/>
  <c r="AV251" i="1"/>
  <c r="BA251" i="1" s="1"/>
  <c r="AW251" i="1"/>
  <c r="AZ251" i="1"/>
  <c r="BE251" i="1" s="1"/>
  <c r="BB251" i="1"/>
  <c r="BF251" i="1"/>
  <c r="BG251" i="1"/>
  <c r="R26" i="3" l="1"/>
  <c r="R27" i="3"/>
  <c r="R1" i="3"/>
  <c r="BI250" i="1"/>
  <c r="BJ219" i="1"/>
  <c r="BJ243" i="1"/>
  <c r="AB249" i="1"/>
  <c r="AB243" i="1"/>
  <c r="AB225" i="1"/>
  <c r="AB206" i="1"/>
  <c r="AH239" i="1"/>
  <c r="AB229" i="1"/>
  <c r="AB213" i="1"/>
  <c r="AE202" i="1"/>
  <c r="R2" i="3"/>
  <c r="BJ250" i="1"/>
  <c r="BJ249" i="1"/>
  <c r="AE228" i="1"/>
  <c r="Y228" i="1"/>
  <c r="Y216" i="1"/>
  <c r="AE205" i="1"/>
  <c r="Y205" i="1"/>
  <c r="AH204" i="1"/>
  <c r="AB204" i="1"/>
  <c r="AH187" i="1"/>
  <c r="Y187" i="1"/>
  <c r="AH183" i="1"/>
  <c r="AB183" i="1"/>
  <c r="Y183" i="1"/>
  <c r="AE182" i="1"/>
  <c r="Y182" i="1"/>
  <c r="AH235" i="1"/>
  <c r="AB235" i="1"/>
  <c r="AB221" i="1"/>
  <c r="AH208" i="1"/>
  <c r="AB208" i="1"/>
  <c r="AH189" i="1"/>
  <c r="AB189" i="1"/>
  <c r="Y194" i="1"/>
  <c r="Y249" i="1"/>
  <c r="Y247" i="1"/>
  <c r="Y241" i="1"/>
  <c r="AE235" i="1"/>
  <c r="AE234" i="1"/>
  <c r="Y234" i="1"/>
  <c r="AE232" i="1"/>
  <c r="Y232" i="1"/>
  <c r="AE225" i="1"/>
  <c r="AE224" i="1"/>
  <c r="Y224" i="1"/>
  <c r="AE220" i="1"/>
  <c r="Y220" i="1"/>
  <c r="Y217" i="1"/>
  <c r="AE213" i="1"/>
  <c r="AE212" i="1"/>
  <c r="Y212" i="1"/>
  <c r="Y189" i="1"/>
  <c r="Y185" i="1"/>
  <c r="AH200" i="1"/>
  <c r="AH198" i="1"/>
  <c r="AB198" i="1"/>
  <c r="AH194" i="1"/>
  <c r="AB194" i="1"/>
  <c r="AB231" i="1"/>
  <c r="AH223" i="1"/>
  <c r="AB223" i="1"/>
  <c r="AB216" i="1"/>
  <c r="AH215" i="1"/>
  <c r="AB215" i="1"/>
  <c r="AE246" i="1"/>
  <c r="Y246" i="1"/>
  <c r="AH245" i="1"/>
  <c r="AE221" i="1"/>
  <c r="Y210" i="1"/>
  <c r="AE206" i="1"/>
  <c r="AE186" i="1"/>
  <c r="Y237" i="1"/>
  <c r="Y198" i="1"/>
  <c r="AE193" i="1"/>
  <c r="Y193" i="1"/>
  <c r="AE188" i="1"/>
  <c r="Y188" i="1"/>
  <c r="AE184" i="1"/>
  <c r="Y184" i="1"/>
  <c r="AB251" i="1"/>
  <c r="AH217" i="1"/>
  <c r="AH211" i="1"/>
  <c r="AB211" i="1"/>
  <c r="AH206" i="1"/>
  <c r="AH202" i="1"/>
  <c r="AB196" i="1"/>
  <c r="AB192" i="1"/>
  <c r="AB245" i="1"/>
  <c r="AB239" i="1"/>
  <c r="AH237" i="1"/>
  <c r="AB233" i="1"/>
  <c r="AH231" i="1"/>
  <c r="AH227" i="1"/>
  <c r="AB227" i="1"/>
  <c r="AH219" i="1"/>
  <c r="AB219" i="1"/>
  <c r="AH185" i="1"/>
  <c r="AE236" i="1"/>
  <c r="Y236" i="1"/>
  <c r="AE233" i="1"/>
  <c r="AE229" i="1"/>
  <c r="AE251" i="1"/>
  <c r="AE250" i="1"/>
  <c r="Y250" i="1"/>
  <c r="AH249" i="1"/>
  <c r="Y248" i="1"/>
  <c r="AH247" i="1"/>
  <c r="Y245" i="1"/>
  <c r="AE243" i="1"/>
  <c r="AE242" i="1"/>
  <c r="Y242" i="1"/>
  <c r="AH241" i="1"/>
  <c r="Y239" i="1"/>
  <c r="AE231" i="1"/>
  <c r="AE230" i="1"/>
  <c r="Y230" i="1"/>
  <c r="AE227" i="1"/>
  <c r="AE226" i="1"/>
  <c r="Y226" i="1"/>
  <c r="AE223" i="1"/>
  <c r="AE222" i="1"/>
  <c r="Y222" i="1"/>
  <c r="AE219" i="1"/>
  <c r="AE218" i="1"/>
  <c r="Y218" i="1"/>
  <c r="AE215" i="1"/>
  <c r="AE214" i="1"/>
  <c r="Y214" i="1"/>
  <c r="AE211" i="1"/>
  <c r="Y208" i="1"/>
  <c r="AE207" i="1"/>
  <c r="Y207" i="1"/>
  <c r="Y204" i="1"/>
  <c r="AE203" i="1"/>
  <c r="Y203" i="1"/>
  <c r="Y202" i="1"/>
  <c r="AE201" i="1"/>
  <c r="Y201" i="1"/>
  <c r="Y200" i="1"/>
  <c r="AE199" i="1"/>
  <c r="Y199" i="1"/>
  <c r="AE196" i="1"/>
  <c r="AE192" i="1"/>
  <c r="AB248" i="1"/>
  <c r="AB247" i="1"/>
  <c r="AB241" i="1"/>
  <c r="AB237" i="1"/>
  <c r="AH233" i="1"/>
  <c r="AH229" i="1"/>
  <c r="AH225" i="1"/>
  <c r="AH221" i="1"/>
  <c r="AB217" i="1"/>
  <c r="AH213" i="1"/>
  <c r="AB210" i="1"/>
  <c r="AB200" i="1"/>
  <c r="AB199" i="1"/>
  <c r="AH196" i="1"/>
  <c r="AH192" i="1"/>
  <c r="AB187" i="1"/>
  <c r="AB202" i="1"/>
  <c r="AB201" i="1"/>
  <c r="AB185" i="1"/>
  <c r="AH251" i="1"/>
  <c r="Y251" i="1"/>
  <c r="AE249" i="1"/>
  <c r="AE248" i="1"/>
  <c r="AE247" i="1"/>
  <c r="AE245" i="1"/>
  <c r="AE244" i="1"/>
  <c r="Y244" i="1"/>
  <c r="AH243" i="1"/>
  <c r="Y243" i="1"/>
  <c r="AE241" i="1"/>
  <c r="AE240" i="1"/>
  <c r="Y240" i="1"/>
  <c r="AE239" i="1"/>
  <c r="AE238" i="1"/>
  <c r="Y238" i="1"/>
  <c r="AE237" i="1"/>
  <c r="Y235" i="1"/>
  <c r="Y233" i="1"/>
  <c r="Y231" i="1"/>
  <c r="Y229" i="1"/>
  <c r="Y227" i="1"/>
  <c r="Y225" i="1"/>
  <c r="Y223" i="1"/>
  <c r="Y221" i="1"/>
  <c r="Y219" i="1"/>
  <c r="AE217" i="1"/>
  <c r="AE216" i="1"/>
  <c r="Y215" i="1"/>
  <c r="Y213" i="1"/>
  <c r="Y211" i="1"/>
  <c r="AE210" i="1"/>
  <c r="AE209" i="1"/>
  <c r="Y209" i="1"/>
  <c r="AE208" i="1"/>
  <c r="Y206" i="1"/>
  <c r="AE204" i="1"/>
  <c r="AE200" i="1"/>
  <c r="AE198" i="1"/>
  <c r="AE197" i="1"/>
  <c r="Y197" i="1"/>
  <c r="Y196" i="1"/>
  <c r="AE195" i="1"/>
  <c r="Y195" i="1"/>
  <c r="AE194" i="1"/>
  <c r="Y192" i="1"/>
  <c r="AE191" i="1"/>
  <c r="Y191" i="1"/>
  <c r="AE190" i="1"/>
  <c r="Y190" i="1"/>
  <c r="AE189" i="1"/>
  <c r="AE187" i="1"/>
  <c r="Y186" i="1"/>
  <c r="AE185" i="1"/>
  <c r="AE183" i="1"/>
  <c r="AB246" i="1"/>
  <c r="AB244" i="1"/>
  <c r="AB242" i="1"/>
  <c r="AH238" i="1"/>
  <c r="AH234" i="1"/>
  <c r="AH226" i="1"/>
  <c r="AH218" i="1"/>
  <c r="AB190" i="1"/>
  <c r="AH230" i="1"/>
  <c r="AH222" i="1"/>
  <c r="AB212" i="1"/>
  <c r="AH210" i="1"/>
  <c r="AH207" i="1"/>
  <c r="AB197" i="1"/>
  <c r="AB195" i="1"/>
  <c r="AB191" i="1"/>
  <c r="AB250" i="1"/>
  <c r="AH236" i="1"/>
  <c r="AH232" i="1"/>
  <c r="AH228" i="1"/>
  <c r="AH224" i="1"/>
  <c r="AH220" i="1"/>
  <c r="AB214" i="1"/>
  <c r="AB209" i="1"/>
  <c r="AB205" i="1"/>
  <c r="AB203" i="1"/>
  <c r="AH193" i="1"/>
  <c r="AH188" i="1"/>
  <c r="AH184" i="1"/>
  <c r="AH182" i="1"/>
  <c r="AH250" i="1"/>
  <c r="AH248" i="1"/>
  <c r="AH246" i="1"/>
  <c r="AH244" i="1"/>
  <c r="AH242" i="1"/>
  <c r="AH240" i="1"/>
  <c r="AB240" i="1"/>
  <c r="AB238" i="1"/>
  <c r="AB236" i="1"/>
  <c r="AB234" i="1"/>
  <c r="AB232" i="1"/>
  <c r="AB230" i="1"/>
  <c r="AB228" i="1"/>
  <c r="AB226" i="1"/>
  <c r="AB224" i="1"/>
  <c r="AB222" i="1"/>
  <c r="AB220" i="1"/>
  <c r="AB218" i="1"/>
  <c r="AH216" i="1"/>
  <c r="AH214" i="1"/>
  <c r="AH212" i="1"/>
  <c r="AH209" i="1"/>
  <c r="AB207" i="1"/>
  <c r="AH205" i="1"/>
  <c r="AH203" i="1"/>
  <c r="AH201" i="1"/>
  <c r="AH199" i="1"/>
  <c r="AH197" i="1"/>
  <c r="AH195" i="1"/>
  <c r="AB193" i="1"/>
  <c r="AH191" i="1"/>
  <c r="AH190" i="1"/>
  <c r="AB188" i="1"/>
  <c r="AH186" i="1"/>
  <c r="AB184" i="1"/>
  <c r="AB186" i="1"/>
  <c r="AB182" i="1"/>
  <c r="BJ251" i="1"/>
  <c r="BD251" i="1"/>
  <c r="AZ246" i="1"/>
  <c r="BE246" i="1" s="1"/>
  <c r="AZ242" i="1"/>
  <c r="BE242" i="1" s="1"/>
  <c r="AZ238" i="1"/>
  <c r="BE238" i="1" s="1"/>
  <c r="AZ234" i="1"/>
  <c r="BE234" i="1" s="1"/>
  <c r="AZ230" i="1"/>
  <c r="BE230" i="1" s="1"/>
  <c r="AZ226" i="1"/>
  <c r="BE226" i="1" s="1"/>
  <c r="BD222" i="1"/>
  <c r="AZ222" i="1"/>
  <c r="BE222" i="1" s="1"/>
  <c r="BJ220" i="1"/>
  <c r="BD219" i="1"/>
  <c r="BD214" i="1"/>
  <c r="AZ214" i="1"/>
  <c r="BE214" i="1" s="1"/>
  <c r="BJ212" i="1"/>
  <c r="BD211" i="1"/>
  <c r="BJ210" i="1"/>
  <c r="BD208" i="1"/>
  <c r="BJ206" i="1"/>
  <c r="AZ250" i="1"/>
  <c r="BE250" i="1" s="1"/>
  <c r="AZ248" i="1"/>
  <c r="BE248" i="1" s="1"/>
  <c r="BD246" i="1"/>
  <c r="AZ244" i="1"/>
  <c r="BE244" i="1" s="1"/>
  <c r="BD242" i="1"/>
  <c r="AZ240" i="1"/>
  <c r="BE240" i="1" s="1"/>
  <c r="BD238" i="1"/>
  <c r="AZ236" i="1"/>
  <c r="BE236" i="1" s="1"/>
  <c r="BD234" i="1"/>
  <c r="AZ232" i="1"/>
  <c r="BE232" i="1" s="1"/>
  <c r="BD230" i="1"/>
  <c r="AZ228" i="1"/>
  <c r="BE228" i="1" s="1"/>
  <c r="BD226" i="1"/>
  <c r="AZ224" i="1"/>
  <c r="BE224" i="1" s="1"/>
  <c r="BD218" i="1"/>
  <c r="AZ218" i="1"/>
  <c r="BE218" i="1" s="1"/>
  <c r="BJ217" i="1"/>
  <c r="BJ216" i="1"/>
  <c r="BD215" i="1"/>
  <c r="BD210" i="1"/>
  <c r="AZ210" i="1"/>
  <c r="BE210" i="1" s="1"/>
  <c r="AZ220" i="1"/>
  <c r="BE220" i="1" s="1"/>
  <c r="AZ216" i="1"/>
  <c r="BE216" i="1" s="1"/>
  <c r="AZ212" i="1"/>
  <c r="BE212" i="1" s="1"/>
  <c r="BJ208" i="1"/>
  <c r="BD206" i="1"/>
  <c r="BD204" i="1"/>
  <c r="AZ209" i="1"/>
  <c r="BE209" i="1" s="1"/>
  <c r="AZ207" i="1"/>
  <c r="BE207" i="1" s="1"/>
  <c r="AZ205" i="1"/>
  <c r="BE205" i="1" s="1"/>
  <c r="AZ203" i="1"/>
  <c r="BE203" i="1" s="1"/>
  <c r="BD200" i="1"/>
  <c r="BD198" i="1"/>
  <c r="BD196" i="1"/>
  <c r="AZ201" i="1"/>
  <c r="BE201" i="1" s="1"/>
  <c r="AZ199" i="1"/>
  <c r="BE199" i="1" s="1"/>
  <c r="AZ197" i="1"/>
  <c r="BE197" i="1" s="1"/>
  <c r="AZ202" i="1"/>
  <c r="BE202" i="1" s="1"/>
  <c r="AZ193" i="1"/>
  <c r="BE193" i="1" s="1"/>
  <c r="AZ191" i="1"/>
  <c r="BE191" i="1" s="1"/>
  <c r="AZ189" i="1"/>
  <c r="BE189" i="1" s="1"/>
  <c r="AZ187" i="1"/>
  <c r="BE187" i="1" s="1"/>
  <c r="AZ185" i="1"/>
  <c r="BE185" i="1" s="1"/>
  <c r="AZ183" i="1"/>
  <c r="BE183" i="1" s="1"/>
  <c r="AZ194" i="1"/>
  <c r="BE194" i="1" s="1"/>
  <c r="AZ192" i="1"/>
  <c r="BE192" i="1" s="1"/>
  <c r="AZ190" i="1"/>
  <c r="BE190" i="1" s="1"/>
  <c r="AZ188" i="1"/>
  <c r="BE188" i="1" s="1"/>
  <c r="AZ186" i="1"/>
  <c r="BE186" i="1" s="1"/>
  <c r="AZ184" i="1"/>
  <c r="BE184" i="1" s="1"/>
  <c r="AZ18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AA2" i="1"/>
  <c r="Z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AC181" i="1"/>
  <c r="AD181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D2" i="1"/>
  <c r="X2" i="1"/>
  <c r="W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R28" i="3" l="1"/>
  <c r="R29" i="3" s="1"/>
  <c r="R3" i="3"/>
  <c r="BE182" i="1"/>
  <c r="Y77" i="1"/>
  <c r="AB77" i="1"/>
  <c r="AE77" i="1"/>
  <c r="AH77" i="1"/>
  <c r="Y78" i="1"/>
  <c r="AB78" i="1"/>
  <c r="AE78" i="1"/>
  <c r="AH78" i="1"/>
  <c r="Y79" i="1"/>
  <c r="AB79" i="1"/>
  <c r="AE79" i="1"/>
  <c r="AH79" i="1"/>
  <c r="Y80" i="1"/>
  <c r="AB80" i="1"/>
  <c r="AE80" i="1"/>
  <c r="AH80" i="1"/>
  <c r="Y81" i="1"/>
  <c r="AB81" i="1"/>
  <c r="AE81" i="1"/>
  <c r="AH81" i="1"/>
  <c r="Y82" i="1"/>
  <c r="AB82" i="1"/>
  <c r="AE82" i="1"/>
  <c r="AH82" i="1"/>
  <c r="Y83" i="1"/>
  <c r="AB83" i="1"/>
  <c r="AE83" i="1"/>
  <c r="AH83" i="1"/>
  <c r="Y84" i="1"/>
  <c r="AB84" i="1"/>
  <c r="AE84" i="1"/>
  <c r="AH84" i="1"/>
  <c r="Y85" i="1"/>
  <c r="AB85" i="1"/>
  <c r="AE85" i="1"/>
  <c r="AH85" i="1"/>
  <c r="Y86" i="1"/>
  <c r="AB86" i="1"/>
  <c r="AE86" i="1"/>
  <c r="AH86" i="1"/>
  <c r="Y87" i="1"/>
  <c r="AB87" i="1"/>
  <c r="AE87" i="1"/>
  <c r="AH87" i="1"/>
  <c r="Y88" i="1"/>
  <c r="AB88" i="1"/>
  <c r="AE88" i="1"/>
  <c r="AH88" i="1"/>
  <c r="Y89" i="1"/>
  <c r="AB89" i="1"/>
  <c r="AE89" i="1"/>
  <c r="AH89" i="1"/>
  <c r="Y90" i="1"/>
  <c r="AB90" i="1"/>
  <c r="AE90" i="1"/>
  <c r="AH90" i="1"/>
  <c r="Y91" i="1"/>
  <c r="AB91" i="1"/>
  <c r="AE91" i="1"/>
  <c r="AH91" i="1"/>
  <c r="Y92" i="1"/>
  <c r="AB92" i="1"/>
  <c r="AE92" i="1"/>
  <c r="AH92" i="1"/>
  <c r="Y93" i="1"/>
  <c r="AB93" i="1"/>
  <c r="AE93" i="1"/>
  <c r="AH93" i="1"/>
  <c r="Y94" i="1"/>
  <c r="AB94" i="1"/>
  <c r="AE94" i="1"/>
  <c r="AH94" i="1"/>
  <c r="Y95" i="1"/>
  <c r="AB95" i="1"/>
  <c r="AE95" i="1"/>
  <c r="AH95" i="1"/>
  <c r="Y96" i="1"/>
  <c r="AB96" i="1"/>
  <c r="AE96" i="1"/>
  <c r="AH96" i="1"/>
  <c r="Y97" i="1"/>
  <c r="AB97" i="1"/>
  <c r="AE97" i="1"/>
  <c r="AH97" i="1"/>
  <c r="Y98" i="1"/>
  <c r="AB98" i="1"/>
  <c r="AE98" i="1"/>
  <c r="AH98" i="1"/>
  <c r="Y99" i="1"/>
  <c r="AB99" i="1"/>
  <c r="AE99" i="1"/>
  <c r="AH99" i="1"/>
  <c r="Y100" i="1"/>
  <c r="AB100" i="1"/>
  <c r="AE100" i="1"/>
  <c r="AH100" i="1"/>
  <c r="Y101" i="1"/>
  <c r="AB101" i="1"/>
  <c r="AE101" i="1"/>
  <c r="AH101" i="1"/>
  <c r="Y102" i="1"/>
  <c r="AB102" i="1"/>
  <c r="AE102" i="1"/>
  <c r="AH102" i="1"/>
  <c r="Y103" i="1"/>
  <c r="AB103" i="1"/>
  <c r="AE103" i="1"/>
  <c r="AH103" i="1"/>
  <c r="Y104" i="1"/>
  <c r="AB104" i="1"/>
  <c r="AE104" i="1"/>
  <c r="AH104" i="1"/>
  <c r="Y105" i="1"/>
  <c r="AB105" i="1"/>
  <c r="AE105" i="1"/>
  <c r="AH105" i="1"/>
  <c r="Y106" i="1"/>
  <c r="AB106" i="1"/>
  <c r="AE106" i="1"/>
  <c r="AH106" i="1"/>
  <c r="Y107" i="1"/>
  <c r="AB107" i="1"/>
  <c r="AE107" i="1"/>
  <c r="AH107" i="1"/>
  <c r="Y108" i="1"/>
  <c r="AB108" i="1"/>
  <c r="AE108" i="1"/>
  <c r="AH108" i="1"/>
  <c r="Y109" i="1"/>
  <c r="AB109" i="1"/>
  <c r="AE109" i="1"/>
  <c r="AH109" i="1"/>
  <c r="Y110" i="1"/>
  <c r="AB110" i="1"/>
  <c r="AE110" i="1"/>
  <c r="AH110" i="1"/>
  <c r="Y111" i="1"/>
  <c r="AB111" i="1"/>
  <c r="AE111" i="1"/>
  <c r="AH111" i="1"/>
  <c r="Y112" i="1"/>
  <c r="AB112" i="1"/>
  <c r="AE112" i="1"/>
  <c r="AH112" i="1"/>
  <c r="Y113" i="1"/>
  <c r="AB113" i="1"/>
  <c r="AE113" i="1"/>
  <c r="AH113" i="1"/>
  <c r="Y114" i="1"/>
  <c r="AB114" i="1"/>
  <c r="AE114" i="1"/>
  <c r="AH114" i="1"/>
  <c r="Y115" i="1"/>
  <c r="AB115" i="1"/>
  <c r="AE115" i="1"/>
  <c r="AH115" i="1"/>
  <c r="Y116" i="1"/>
  <c r="AB116" i="1"/>
  <c r="AE116" i="1"/>
  <c r="AH116" i="1"/>
  <c r="Y117" i="1"/>
  <c r="AB117" i="1"/>
  <c r="AE117" i="1"/>
  <c r="AH117" i="1"/>
  <c r="Y118" i="1"/>
  <c r="AB118" i="1"/>
  <c r="AE118" i="1"/>
  <c r="AH118" i="1"/>
  <c r="Y119" i="1"/>
  <c r="AB119" i="1"/>
  <c r="AE119" i="1"/>
  <c r="AH119" i="1"/>
  <c r="Y120" i="1"/>
  <c r="AB120" i="1"/>
  <c r="AE120" i="1"/>
  <c r="AH120" i="1"/>
  <c r="Y121" i="1"/>
  <c r="AB121" i="1"/>
  <c r="AE121" i="1"/>
  <c r="AH121" i="1"/>
  <c r="Y122" i="1"/>
  <c r="AB122" i="1"/>
  <c r="AE122" i="1"/>
  <c r="AH122" i="1"/>
  <c r="Y123" i="1"/>
  <c r="AB123" i="1"/>
  <c r="AE123" i="1"/>
  <c r="AH123" i="1"/>
  <c r="Y124" i="1"/>
  <c r="AB124" i="1"/>
  <c r="AE124" i="1"/>
  <c r="AH124" i="1"/>
  <c r="Y125" i="1"/>
  <c r="AB125" i="1"/>
  <c r="AE125" i="1"/>
  <c r="AH125" i="1"/>
  <c r="Y126" i="1"/>
  <c r="AB126" i="1"/>
  <c r="AE126" i="1"/>
  <c r="AH126" i="1"/>
  <c r="Y127" i="1"/>
  <c r="AB127" i="1"/>
  <c r="AE127" i="1"/>
  <c r="AH127" i="1"/>
  <c r="Y128" i="1"/>
  <c r="AB128" i="1"/>
  <c r="AE128" i="1"/>
  <c r="AH128" i="1"/>
  <c r="Y129" i="1"/>
  <c r="AB129" i="1"/>
  <c r="AE129" i="1"/>
  <c r="AH129" i="1"/>
  <c r="Y130" i="1"/>
  <c r="AB130" i="1"/>
  <c r="AE130" i="1"/>
  <c r="AH130" i="1"/>
  <c r="Y131" i="1"/>
  <c r="AB131" i="1"/>
  <c r="AE131" i="1"/>
  <c r="AH131" i="1"/>
  <c r="Y132" i="1"/>
  <c r="AB132" i="1"/>
  <c r="AE132" i="1"/>
  <c r="AH132" i="1"/>
  <c r="Y133" i="1"/>
  <c r="AB133" i="1"/>
  <c r="AE133" i="1"/>
  <c r="AH133" i="1"/>
  <c r="Y134" i="1"/>
  <c r="AB134" i="1"/>
  <c r="AE134" i="1"/>
  <c r="AH134" i="1"/>
  <c r="Y135" i="1"/>
  <c r="AB135" i="1"/>
  <c r="AE135" i="1"/>
  <c r="AH135" i="1"/>
  <c r="Y136" i="1"/>
  <c r="AB136" i="1"/>
  <c r="AE136" i="1"/>
  <c r="AH136" i="1"/>
  <c r="Y137" i="1"/>
  <c r="AB137" i="1"/>
  <c r="AE137" i="1"/>
  <c r="AH137" i="1"/>
  <c r="Y138" i="1"/>
  <c r="AB138" i="1"/>
  <c r="AE138" i="1"/>
  <c r="AH138" i="1"/>
  <c r="Y139" i="1"/>
  <c r="AB139" i="1"/>
  <c r="AE139" i="1"/>
  <c r="AH139" i="1"/>
  <c r="Y140" i="1"/>
  <c r="AB140" i="1"/>
  <c r="AE140" i="1"/>
  <c r="AH140" i="1"/>
  <c r="Y141" i="1"/>
  <c r="AB141" i="1"/>
  <c r="AE141" i="1"/>
  <c r="AH141" i="1"/>
  <c r="Y142" i="1"/>
  <c r="AB142" i="1"/>
  <c r="AE142" i="1"/>
  <c r="AH142" i="1"/>
  <c r="Y143" i="1"/>
  <c r="AB143" i="1"/>
  <c r="AE143" i="1"/>
  <c r="AH143" i="1"/>
  <c r="Y144" i="1"/>
  <c r="AB144" i="1"/>
  <c r="AE144" i="1"/>
  <c r="AH144" i="1"/>
  <c r="Y145" i="1"/>
  <c r="AB145" i="1"/>
  <c r="AE145" i="1"/>
  <c r="AH145" i="1"/>
  <c r="Y146" i="1"/>
  <c r="AB146" i="1"/>
  <c r="AE146" i="1"/>
  <c r="AH146" i="1"/>
  <c r="Y147" i="1"/>
  <c r="AB147" i="1"/>
  <c r="AE147" i="1"/>
  <c r="AH147" i="1"/>
  <c r="Y148" i="1"/>
  <c r="AB148" i="1"/>
  <c r="AE148" i="1"/>
  <c r="AH148" i="1"/>
  <c r="Y149" i="1"/>
  <c r="AB149" i="1"/>
  <c r="AE149" i="1"/>
  <c r="AH149" i="1"/>
  <c r="Y150" i="1"/>
  <c r="AB150" i="1"/>
  <c r="AE150" i="1"/>
  <c r="AH150" i="1"/>
  <c r="Y151" i="1"/>
  <c r="AB151" i="1"/>
  <c r="AE151" i="1"/>
  <c r="AH151" i="1"/>
  <c r="Y152" i="1"/>
  <c r="AB152" i="1"/>
  <c r="AE152" i="1"/>
  <c r="AH152" i="1"/>
  <c r="Y153" i="1"/>
  <c r="AB153" i="1"/>
  <c r="AE153" i="1"/>
  <c r="AH153" i="1"/>
  <c r="Y154" i="1"/>
  <c r="AB154" i="1"/>
  <c r="AE154" i="1"/>
  <c r="AH154" i="1"/>
  <c r="Y155" i="1"/>
  <c r="AB155" i="1"/>
  <c r="AE155" i="1"/>
  <c r="AH155" i="1"/>
  <c r="Y156" i="1"/>
  <c r="AB156" i="1"/>
  <c r="AE156" i="1"/>
  <c r="AH156" i="1"/>
  <c r="Y157" i="1"/>
  <c r="AB157" i="1"/>
  <c r="AE157" i="1"/>
  <c r="AH157" i="1"/>
  <c r="Y158" i="1"/>
  <c r="AB158" i="1"/>
  <c r="AE158" i="1"/>
  <c r="AH158" i="1"/>
  <c r="Y159" i="1"/>
  <c r="AB159" i="1"/>
  <c r="AE159" i="1"/>
  <c r="AH159" i="1"/>
  <c r="Y160" i="1"/>
  <c r="AB160" i="1"/>
  <c r="AE160" i="1"/>
  <c r="AH160" i="1"/>
  <c r="Y161" i="1"/>
  <c r="AB161" i="1"/>
  <c r="AE161" i="1"/>
  <c r="AH161" i="1"/>
  <c r="Y162" i="1"/>
  <c r="AB162" i="1"/>
  <c r="AE162" i="1"/>
  <c r="AH162" i="1"/>
  <c r="Y163" i="1"/>
  <c r="AB163" i="1"/>
  <c r="AE163" i="1"/>
  <c r="AH163" i="1"/>
  <c r="Y164" i="1"/>
  <c r="AB164" i="1"/>
  <c r="AE164" i="1"/>
  <c r="AH164" i="1"/>
  <c r="Y165" i="1"/>
  <c r="AB165" i="1"/>
  <c r="AE165" i="1"/>
  <c r="AH165" i="1"/>
  <c r="Y166" i="1"/>
  <c r="AB166" i="1"/>
  <c r="AE166" i="1"/>
  <c r="AH166" i="1"/>
  <c r="Y167" i="1"/>
  <c r="AB167" i="1"/>
  <c r="AE167" i="1"/>
  <c r="AH167" i="1"/>
  <c r="Y168" i="1"/>
  <c r="AB168" i="1"/>
  <c r="AE168" i="1"/>
  <c r="AH168" i="1"/>
  <c r="Y169" i="1"/>
  <c r="AB169" i="1"/>
  <c r="AE169" i="1"/>
  <c r="AH169" i="1"/>
  <c r="Y170" i="1"/>
  <c r="AB170" i="1"/>
  <c r="AE170" i="1"/>
  <c r="AH170" i="1"/>
  <c r="Y171" i="1"/>
  <c r="AB171" i="1"/>
  <c r="AE171" i="1"/>
  <c r="AH171" i="1"/>
  <c r="Y172" i="1"/>
  <c r="AB172" i="1"/>
  <c r="AE172" i="1"/>
  <c r="AH172" i="1"/>
  <c r="Y173" i="1"/>
  <c r="AB173" i="1"/>
  <c r="AE173" i="1"/>
  <c r="AH173" i="1"/>
  <c r="Y174" i="1"/>
  <c r="AB174" i="1"/>
  <c r="AE174" i="1"/>
  <c r="AH174" i="1"/>
  <c r="Y175" i="1"/>
  <c r="AB175" i="1"/>
  <c r="AE175" i="1"/>
  <c r="AH175" i="1"/>
  <c r="Y176" i="1"/>
  <c r="AB176" i="1"/>
  <c r="AE176" i="1"/>
  <c r="AH176" i="1"/>
  <c r="Y177" i="1"/>
  <c r="AB177" i="1"/>
  <c r="AE177" i="1"/>
  <c r="AH177" i="1"/>
  <c r="Y178" i="1"/>
  <c r="AB178" i="1"/>
  <c r="AE178" i="1"/>
  <c r="AH178" i="1"/>
  <c r="Y179" i="1"/>
  <c r="AB179" i="1"/>
  <c r="AE179" i="1"/>
  <c r="AH179" i="1"/>
  <c r="Y180" i="1"/>
  <c r="AB180" i="1"/>
  <c r="AE180" i="1"/>
  <c r="AH180" i="1"/>
  <c r="Y181" i="1"/>
  <c r="AB181" i="1"/>
  <c r="AE181" i="1"/>
  <c r="AH181" i="1"/>
  <c r="N181" i="1"/>
  <c r="AI181" i="1" s="1"/>
  <c r="O181" i="1"/>
  <c r="AJ181" i="1" s="1"/>
  <c r="BI181" i="1" s="1"/>
  <c r="P181" i="1"/>
  <c r="AV181" i="1"/>
  <c r="BA181" i="1" s="1"/>
  <c r="BG181" i="1"/>
  <c r="N180" i="1"/>
  <c r="O180" i="1"/>
  <c r="AJ180" i="1" s="1"/>
  <c r="BI180" i="1" s="1"/>
  <c r="P180" i="1"/>
  <c r="AV180" i="1"/>
  <c r="BA180" i="1" s="1"/>
  <c r="BG180" i="1"/>
  <c r="N179" i="1"/>
  <c r="AI179" i="1" s="1"/>
  <c r="O179" i="1"/>
  <c r="AJ179" i="1" s="1"/>
  <c r="BI179" i="1" s="1"/>
  <c r="P179" i="1"/>
  <c r="AV179" i="1"/>
  <c r="BA179" i="1" s="1"/>
  <c r="BG179" i="1"/>
  <c r="N178" i="1"/>
  <c r="O178" i="1"/>
  <c r="AJ178" i="1" s="1"/>
  <c r="BI178" i="1" s="1"/>
  <c r="P178" i="1"/>
  <c r="AV178" i="1"/>
  <c r="BA178" i="1" s="1"/>
  <c r="BG178" i="1"/>
  <c r="N177" i="1"/>
  <c r="O177" i="1"/>
  <c r="AJ177" i="1" s="1"/>
  <c r="BI177" i="1" s="1"/>
  <c r="P177" i="1"/>
  <c r="AV177" i="1"/>
  <c r="BA177" i="1" s="1"/>
  <c r="BG177" i="1"/>
  <c r="N176" i="1"/>
  <c r="O176" i="1"/>
  <c r="AJ176" i="1" s="1"/>
  <c r="BI176" i="1" s="1"/>
  <c r="P176" i="1"/>
  <c r="AV176" i="1"/>
  <c r="BA176" i="1" s="1"/>
  <c r="BG176" i="1"/>
  <c r="N175" i="1"/>
  <c r="O175" i="1"/>
  <c r="AJ175" i="1" s="1"/>
  <c r="BI175" i="1" s="1"/>
  <c r="P175" i="1"/>
  <c r="AV175" i="1"/>
  <c r="BA175" i="1" s="1"/>
  <c r="BG175" i="1"/>
  <c r="N174" i="1"/>
  <c r="O174" i="1"/>
  <c r="AJ174" i="1" s="1"/>
  <c r="BI174" i="1" s="1"/>
  <c r="P174" i="1"/>
  <c r="AV174" i="1"/>
  <c r="BA174" i="1" s="1"/>
  <c r="BG174" i="1"/>
  <c r="N173" i="1"/>
  <c r="AI173" i="1" s="1"/>
  <c r="O173" i="1"/>
  <c r="P173" i="1"/>
  <c r="AV173" i="1"/>
  <c r="BA173" i="1" s="1"/>
  <c r="BG173" i="1"/>
  <c r="N172" i="1"/>
  <c r="O172" i="1"/>
  <c r="AJ172" i="1" s="1"/>
  <c r="BI172" i="1" s="1"/>
  <c r="P172" i="1"/>
  <c r="AV172" i="1"/>
  <c r="BA172" i="1" s="1"/>
  <c r="BG172" i="1"/>
  <c r="N171" i="1"/>
  <c r="AI171" i="1" s="1"/>
  <c r="O171" i="1"/>
  <c r="AJ171" i="1" s="1"/>
  <c r="BI171" i="1" s="1"/>
  <c r="P171" i="1"/>
  <c r="AV171" i="1"/>
  <c r="BA171" i="1" s="1"/>
  <c r="BG171" i="1"/>
  <c r="N170" i="1"/>
  <c r="O170" i="1"/>
  <c r="AJ170" i="1" s="1"/>
  <c r="BI170" i="1" s="1"/>
  <c r="P170" i="1"/>
  <c r="AV170" i="1"/>
  <c r="BA170" i="1" s="1"/>
  <c r="BG170" i="1"/>
  <c r="N169" i="1"/>
  <c r="AI169" i="1" s="1"/>
  <c r="O169" i="1"/>
  <c r="AJ169" i="1" s="1"/>
  <c r="BI169" i="1" s="1"/>
  <c r="P169" i="1"/>
  <c r="AV169" i="1"/>
  <c r="BA169" i="1" s="1"/>
  <c r="BG169" i="1"/>
  <c r="N168" i="1"/>
  <c r="O168" i="1"/>
  <c r="AJ168" i="1" s="1"/>
  <c r="BI168" i="1" s="1"/>
  <c r="P168" i="1"/>
  <c r="AV168" i="1"/>
  <c r="BA168" i="1" s="1"/>
  <c r="BG168" i="1"/>
  <c r="N167" i="1"/>
  <c r="AI167" i="1" s="1"/>
  <c r="O167" i="1"/>
  <c r="AJ167" i="1" s="1"/>
  <c r="BI167" i="1" s="1"/>
  <c r="P167" i="1"/>
  <c r="AV167" i="1"/>
  <c r="BA167" i="1" s="1"/>
  <c r="BG167" i="1"/>
  <c r="AW181" i="1"/>
  <c r="BB181" i="1" s="1"/>
  <c r="BF181" i="1"/>
  <c r="AW180" i="1"/>
  <c r="BB180" i="1" s="1"/>
  <c r="BF180" i="1"/>
  <c r="AW179" i="1"/>
  <c r="BB179" i="1" s="1"/>
  <c r="BF179" i="1"/>
  <c r="AW178" i="1"/>
  <c r="BB178" i="1" s="1"/>
  <c r="BF178" i="1"/>
  <c r="AW177" i="1"/>
  <c r="BB177" i="1" s="1"/>
  <c r="BF177" i="1"/>
  <c r="AW176" i="1"/>
  <c r="BB176" i="1" s="1"/>
  <c r="BF176" i="1"/>
  <c r="AW175" i="1"/>
  <c r="BB175" i="1" s="1"/>
  <c r="BF175" i="1"/>
  <c r="AW174" i="1"/>
  <c r="BB174" i="1" s="1"/>
  <c r="BF174" i="1"/>
  <c r="AW173" i="1"/>
  <c r="BB173" i="1" s="1"/>
  <c r="BF173" i="1"/>
  <c r="AW172" i="1"/>
  <c r="BB172" i="1" s="1"/>
  <c r="BF172" i="1"/>
  <c r="AW171" i="1"/>
  <c r="BB171" i="1" s="1"/>
  <c r="BF171" i="1"/>
  <c r="AW170" i="1"/>
  <c r="BB170" i="1" s="1"/>
  <c r="BF170" i="1"/>
  <c r="AW169" i="1"/>
  <c r="BB169" i="1" s="1"/>
  <c r="BF169" i="1"/>
  <c r="AW168" i="1"/>
  <c r="BB168" i="1" s="1"/>
  <c r="BF168" i="1"/>
  <c r="AW167" i="1"/>
  <c r="BB167" i="1" s="1"/>
  <c r="BF167" i="1"/>
  <c r="AU181" i="1"/>
  <c r="AY181" i="1" s="1"/>
  <c r="AU180" i="1"/>
  <c r="AY180" i="1" s="1"/>
  <c r="AU179" i="1"/>
  <c r="AY179" i="1" s="1"/>
  <c r="AU178" i="1"/>
  <c r="AY178" i="1" s="1"/>
  <c r="AU177" i="1"/>
  <c r="AY177" i="1" s="1"/>
  <c r="AU176" i="1"/>
  <c r="AY176" i="1" s="1"/>
  <c r="AU175" i="1"/>
  <c r="AY175" i="1" s="1"/>
  <c r="AU174" i="1"/>
  <c r="AY174" i="1" s="1"/>
  <c r="AU173" i="1"/>
  <c r="AY173" i="1" s="1"/>
  <c r="AU172" i="1"/>
  <c r="AY172" i="1" s="1"/>
  <c r="AU171" i="1"/>
  <c r="AY171" i="1" s="1"/>
  <c r="AU170" i="1"/>
  <c r="AY170" i="1" s="1"/>
  <c r="AU169" i="1"/>
  <c r="AY169" i="1" s="1"/>
  <c r="AU168" i="1"/>
  <c r="AY168" i="1" s="1"/>
  <c r="AU167" i="1"/>
  <c r="AY167" i="1" s="1"/>
  <c r="AT181" i="1"/>
  <c r="AZ181" i="1" s="1"/>
  <c r="BE181" i="1" s="1"/>
  <c r="AT180" i="1"/>
  <c r="AZ180" i="1" s="1"/>
  <c r="BE180" i="1" s="1"/>
  <c r="AT179" i="1"/>
  <c r="AZ179" i="1" s="1"/>
  <c r="BE179" i="1" s="1"/>
  <c r="AT178" i="1"/>
  <c r="AZ178" i="1" s="1"/>
  <c r="BE178" i="1" s="1"/>
  <c r="AT177" i="1"/>
  <c r="AZ177" i="1" s="1"/>
  <c r="BE177" i="1" s="1"/>
  <c r="AT176" i="1"/>
  <c r="AZ176" i="1" s="1"/>
  <c r="BE176" i="1" s="1"/>
  <c r="AT175" i="1"/>
  <c r="AZ175" i="1" s="1"/>
  <c r="BE175" i="1" s="1"/>
  <c r="AT174" i="1"/>
  <c r="AZ174" i="1" s="1"/>
  <c r="BE174" i="1" s="1"/>
  <c r="AT173" i="1"/>
  <c r="AZ173" i="1" s="1"/>
  <c r="BE173" i="1" s="1"/>
  <c r="AT172" i="1"/>
  <c r="AZ172" i="1" s="1"/>
  <c r="BE172" i="1" s="1"/>
  <c r="AT171" i="1"/>
  <c r="AZ171" i="1" s="1"/>
  <c r="BE171" i="1" s="1"/>
  <c r="AT170" i="1"/>
  <c r="AZ170" i="1" s="1"/>
  <c r="BE170" i="1" s="1"/>
  <c r="AT169" i="1"/>
  <c r="AZ169" i="1" s="1"/>
  <c r="BE169" i="1" s="1"/>
  <c r="AT168" i="1"/>
  <c r="AZ168" i="1" s="1"/>
  <c r="BE168" i="1" s="1"/>
  <c r="AT167" i="1"/>
  <c r="AZ167" i="1" s="1"/>
  <c r="BE167" i="1" s="1"/>
  <c r="N166" i="1"/>
  <c r="AI166" i="1" s="1"/>
  <c r="O166" i="1"/>
  <c r="AJ166" i="1" s="1"/>
  <c r="P166" i="1"/>
  <c r="AV166" i="1"/>
  <c r="BA166" i="1" s="1"/>
  <c r="BG166" i="1"/>
  <c r="N165" i="1"/>
  <c r="AI165" i="1" s="1"/>
  <c r="O165" i="1"/>
  <c r="AJ165" i="1" s="1"/>
  <c r="BI165" i="1" s="1"/>
  <c r="P165" i="1"/>
  <c r="AV165" i="1"/>
  <c r="BA165" i="1" s="1"/>
  <c r="BG165" i="1"/>
  <c r="N164" i="1"/>
  <c r="O164" i="1"/>
  <c r="AJ164" i="1" s="1"/>
  <c r="BI164" i="1" s="1"/>
  <c r="P164" i="1"/>
  <c r="AV164" i="1"/>
  <c r="BA164" i="1" s="1"/>
  <c r="BG164" i="1"/>
  <c r="N163" i="1"/>
  <c r="AI163" i="1" s="1"/>
  <c r="O163" i="1"/>
  <c r="AJ163" i="1" s="1"/>
  <c r="BI163" i="1" s="1"/>
  <c r="P163" i="1"/>
  <c r="AV163" i="1"/>
  <c r="BA163" i="1" s="1"/>
  <c r="BG163" i="1"/>
  <c r="N162" i="1"/>
  <c r="O162" i="1"/>
  <c r="AJ162" i="1" s="1"/>
  <c r="BI162" i="1" s="1"/>
  <c r="P162" i="1"/>
  <c r="AV162" i="1"/>
  <c r="BA162" i="1" s="1"/>
  <c r="BG162" i="1"/>
  <c r="N161" i="1"/>
  <c r="AI161" i="1" s="1"/>
  <c r="O161" i="1"/>
  <c r="AJ161" i="1" s="1"/>
  <c r="BI161" i="1" s="1"/>
  <c r="P161" i="1"/>
  <c r="AV161" i="1"/>
  <c r="BA161" i="1" s="1"/>
  <c r="BG161" i="1"/>
  <c r="N160" i="1"/>
  <c r="O160" i="1"/>
  <c r="AJ160" i="1" s="1"/>
  <c r="BI160" i="1" s="1"/>
  <c r="P160" i="1"/>
  <c r="AV160" i="1"/>
  <c r="BA160" i="1" s="1"/>
  <c r="BG160" i="1"/>
  <c r="N159" i="1"/>
  <c r="AI159" i="1" s="1"/>
  <c r="O159" i="1"/>
  <c r="AJ159" i="1" s="1"/>
  <c r="BI159" i="1" s="1"/>
  <c r="P159" i="1"/>
  <c r="AV159" i="1"/>
  <c r="BA159" i="1" s="1"/>
  <c r="BG159" i="1"/>
  <c r="N158" i="1"/>
  <c r="AI158" i="1" s="1"/>
  <c r="O158" i="1"/>
  <c r="P158" i="1"/>
  <c r="AV158" i="1"/>
  <c r="BA158" i="1" s="1"/>
  <c r="BG158" i="1"/>
  <c r="N157" i="1"/>
  <c r="O157" i="1"/>
  <c r="AJ157" i="1" s="1"/>
  <c r="BI157" i="1" s="1"/>
  <c r="P157" i="1"/>
  <c r="AV157" i="1"/>
  <c r="BA157" i="1" s="1"/>
  <c r="BG157" i="1"/>
  <c r="N156" i="1"/>
  <c r="O156" i="1"/>
  <c r="AJ156" i="1" s="1"/>
  <c r="BI156" i="1" s="1"/>
  <c r="P156" i="1"/>
  <c r="AV156" i="1"/>
  <c r="BA156" i="1" s="1"/>
  <c r="BG156" i="1"/>
  <c r="N155" i="1"/>
  <c r="O155" i="1"/>
  <c r="AJ155" i="1" s="1"/>
  <c r="BI155" i="1" s="1"/>
  <c r="P155" i="1"/>
  <c r="AV155" i="1"/>
  <c r="BA155" i="1" s="1"/>
  <c r="BG155" i="1"/>
  <c r="N154" i="1"/>
  <c r="O154" i="1"/>
  <c r="AJ154" i="1" s="1"/>
  <c r="BI154" i="1" s="1"/>
  <c r="P154" i="1"/>
  <c r="AV154" i="1"/>
  <c r="BA154" i="1" s="1"/>
  <c r="BG154" i="1"/>
  <c r="N153" i="1"/>
  <c r="O153" i="1"/>
  <c r="AJ153" i="1" s="1"/>
  <c r="BI153" i="1" s="1"/>
  <c r="P153" i="1"/>
  <c r="AV153" i="1"/>
  <c r="BA153" i="1" s="1"/>
  <c r="BG153" i="1"/>
  <c r="N152" i="1"/>
  <c r="O152" i="1"/>
  <c r="AJ152" i="1" s="1"/>
  <c r="BI152" i="1" s="1"/>
  <c r="P152" i="1"/>
  <c r="AV152" i="1"/>
  <c r="BA152" i="1" s="1"/>
  <c r="BG152" i="1"/>
  <c r="AW166" i="1"/>
  <c r="BB166" i="1" s="1"/>
  <c r="BF166" i="1"/>
  <c r="AW165" i="1"/>
  <c r="BB165" i="1" s="1"/>
  <c r="BF165" i="1"/>
  <c r="AW164" i="1"/>
  <c r="BB164" i="1" s="1"/>
  <c r="BF164" i="1"/>
  <c r="AW163" i="1"/>
  <c r="BB163" i="1" s="1"/>
  <c r="BF163" i="1"/>
  <c r="AW162" i="1"/>
  <c r="BB162" i="1" s="1"/>
  <c r="BF162" i="1"/>
  <c r="AW161" i="1"/>
  <c r="BB161" i="1" s="1"/>
  <c r="BF161" i="1"/>
  <c r="AW160" i="1"/>
  <c r="BB160" i="1" s="1"/>
  <c r="BF160" i="1"/>
  <c r="AW159" i="1"/>
  <c r="BB159" i="1" s="1"/>
  <c r="BF159" i="1"/>
  <c r="AW158" i="1"/>
  <c r="BB158" i="1" s="1"/>
  <c r="BF158" i="1"/>
  <c r="AW157" i="1"/>
  <c r="BB157" i="1" s="1"/>
  <c r="BF157" i="1"/>
  <c r="AW156" i="1"/>
  <c r="BB156" i="1" s="1"/>
  <c r="BF156" i="1"/>
  <c r="AW155" i="1"/>
  <c r="BB155" i="1" s="1"/>
  <c r="BF155" i="1"/>
  <c r="AW154" i="1"/>
  <c r="BB154" i="1" s="1"/>
  <c r="BF154" i="1"/>
  <c r="AW153" i="1"/>
  <c r="BB153" i="1" s="1"/>
  <c r="BF153" i="1"/>
  <c r="AW152" i="1"/>
  <c r="BB152" i="1" s="1"/>
  <c r="BF152" i="1"/>
  <c r="AU166" i="1"/>
  <c r="AY166" i="1" s="1"/>
  <c r="AU165" i="1"/>
  <c r="AY165" i="1" s="1"/>
  <c r="AU164" i="1"/>
  <c r="AY164" i="1" s="1"/>
  <c r="AU163" i="1"/>
  <c r="AY163" i="1" s="1"/>
  <c r="AU162" i="1"/>
  <c r="AY162" i="1" s="1"/>
  <c r="AU161" i="1"/>
  <c r="AY161" i="1" s="1"/>
  <c r="AU160" i="1"/>
  <c r="AY160" i="1" s="1"/>
  <c r="AU159" i="1"/>
  <c r="AY159" i="1" s="1"/>
  <c r="AU158" i="1"/>
  <c r="AY158" i="1" s="1"/>
  <c r="AU157" i="1"/>
  <c r="AY157" i="1" s="1"/>
  <c r="AU156" i="1"/>
  <c r="AY156" i="1" s="1"/>
  <c r="AU155" i="1"/>
  <c r="AY155" i="1" s="1"/>
  <c r="AU154" i="1"/>
  <c r="AY154" i="1" s="1"/>
  <c r="AU153" i="1"/>
  <c r="AY153" i="1" s="1"/>
  <c r="AU152" i="1"/>
  <c r="AY152" i="1" s="1"/>
  <c r="AT166" i="1"/>
  <c r="AZ166" i="1" s="1"/>
  <c r="BE166" i="1" s="1"/>
  <c r="AT165" i="1"/>
  <c r="AZ165" i="1" s="1"/>
  <c r="BE165" i="1" s="1"/>
  <c r="AT164" i="1"/>
  <c r="AZ164" i="1" s="1"/>
  <c r="BE164" i="1" s="1"/>
  <c r="AT163" i="1"/>
  <c r="AZ163" i="1" s="1"/>
  <c r="BE163" i="1" s="1"/>
  <c r="AT162" i="1"/>
  <c r="AZ162" i="1" s="1"/>
  <c r="BE162" i="1" s="1"/>
  <c r="AT161" i="1"/>
  <c r="AZ161" i="1" s="1"/>
  <c r="BE161" i="1" s="1"/>
  <c r="AT160" i="1"/>
  <c r="AZ160" i="1" s="1"/>
  <c r="BE160" i="1" s="1"/>
  <c r="AT159" i="1"/>
  <c r="AZ159" i="1" s="1"/>
  <c r="BE159" i="1" s="1"/>
  <c r="AT158" i="1"/>
  <c r="AZ158" i="1" s="1"/>
  <c r="BE158" i="1" s="1"/>
  <c r="AT157" i="1"/>
  <c r="AZ157" i="1" s="1"/>
  <c r="BE157" i="1" s="1"/>
  <c r="AT156" i="1"/>
  <c r="AZ156" i="1" s="1"/>
  <c r="BE156" i="1" s="1"/>
  <c r="AT155" i="1"/>
  <c r="AZ155" i="1" s="1"/>
  <c r="BE155" i="1" s="1"/>
  <c r="AT154" i="1"/>
  <c r="AZ154" i="1" s="1"/>
  <c r="BE154" i="1" s="1"/>
  <c r="AT153" i="1"/>
  <c r="AZ153" i="1" s="1"/>
  <c r="BE153" i="1" s="1"/>
  <c r="AT152" i="1"/>
  <c r="AZ152" i="1" s="1"/>
  <c r="BE152" i="1" s="1"/>
  <c r="N151" i="1"/>
  <c r="O151" i="1"/>
  <c r="AJ151" i="1" s="1"/>
  <c r="BI151" i="1" s="1"/>
  <c r="P151" i="1"/>
  <c r="AV151" i="1"/>
  <c r="BA151" i="1" s="1"/>
  <c r="BG151" i="1"/>
  <c r="N150" i="1"/>
  <c r="AI150" i="1" s="1"/>
  <c r="BJ150" i="1" s="1"/>
  <c r="O150" i="1"/>
  <c r="P150" i="1"/>
  <c r="AV150" i="1"/>
  <c r="BA150" i="1" s="1"/>
  <c r="BG150" i="1"/>
  <c r="N149" i="1"/>
  <c r="O149" i="1"/>
  <c r="AJ149" i="1" s="1"/>
  <c r="BI149" i="1" s="1"/>
  <c r="P149" i="1"/>
  <c r="AV149" i="1"/>
  <c r="BA149" i="1" s="1"/>
  <c r="BG149" i="1"/>
  <c r="N148" i="1"/>
  <c r="O148" i="1"/>
  <c r="AJ148" i="1" s="1"/>
  <c r="BI148" i="1" s="1"/>
  <c r="P148" i="1"/>
  <c r="AV148" i="1"/>
  <c r="BA148" i="1" s="1"/>
  <c r="BG148" i="1"/>
  <c r="N147" i="1"/>
  <c r="O147" i="1"/>
  <c r="AJ147" i="1" s="1"/>
  <c r="BI147" i="1" s="1"/>
  <c r="P147" i="1"/>
  <c r="AV147" i="1"/>
  <c r="BA147" i="1" s="1"/>
  <c r="BG147" i="1"/>
  <c r="N146" i="1"/>
  <c r="O146" i="1"/>
  <c r="AJ146" i="1" s="1"/>
  <c r="BI146" i="1" s="1"/>
  <c r="P146" i="1"/>
  <c r="AV146" i="1"/>
  <c r="BA146" i="1" s="1"/>
  <c r="BG146" i="1"/>
  <c r="N145" i="1"/>
  <c r="O145" i="1"/>
  <c r="AJ145" i="1" s="1"/>
  <c r="BI145" i="1" s="1"/>
  <c r="P145" i="1"/>
  <c r="AV145" i="1"/>
  <c r="BA145" i="1" s="1"/>
  <c r="BG145" i="1"/>
  <c r="N144" i="1"/>
  <c r="O144" i="1"/>
  <c r="AJ144" i="1" s="1"/>
  <c r="BI144" i="1" s="1"/>
  <c r="P144" i="1"/>
  <c r="AV144" i="1"/>
  <c r="BA144" i="1" s="1"/>
  <c r="BG144" i="1"/>
  <c r="N143" i="1"/>
  <c r="O143" i="1"/>
  <c r="AJ143" i="1" s="1"/>
  <c r="BI143" i="1" s="1"/>
  <c r="P143" i="1"/>
  <c r="AV143" i="1"/>
  <c r="BA143" i="1" s="1"/>
  <c r="BG143" i="1"/>
  <c r="N142" i="1"/>
  <c r="O142" i="1"/>
  <c r="AJ142" i="1" s="1"/>
  <c r="BI142" i="1" s="1"/>
  <c r="P142" i="1"/>
  <c r="AV142" i="1"/>
  <c r="BA142" i="1" s="1"/>
  <c r="BG142" i="1"/>
  <c r="AW151" i="1"/>
  <c r="BB151" i="1" s="1"/>
  <c r="BF151" i="1"/>
  <c r="AW150" i="1"/>
  <c r="BB150" i="1" s="1"/>
  <c r="BF150" i="1"/>
  <c r="AW149" i="1"/>
  <c r="BB149" i="1" s="1"/>
  <c r="BF149" i="1"/>
  <c r="AW148" i="1"/>
  <c r="BB148" i="1" s="1"/>
  <c r="BF148" i="1"/>
  <c r="AW147" i="1"/>
  <c r="BB147" i="1" s="1"/>
  <c r="BF147" i="1"/>
  <c r="AW146" i="1"/>
  <c r="BB146" i="1" s="1"/>
  <c r="BF146" i="1"/>
  <c r="AW145" i="1"/>
  <c r="BB145" i="1" s="1"/>
  <c r="BF145" i="1"/>
  <c r="AW144" i="1"/>
  <c r="BB144" i="1" s="1"/>
  <c r="BF144" i="1"/>
  <c r="AW143" i="1"/>
  <c r="BB143" i="1" s="1"/>
  <c r="BF143" i="1"/>
  <c r="AW142" i="1"/>
  <c r="BB142" i="1" s="1"/>
  <c r="BF142" i="1"/>
  <c r="AU151" i="1"/>
  <c r="AY151" i="1" s="1"/>
  <c r="AU150" i="1"/>
  <c r="AY150" i="1" s="1"/>
  <c r="AU149" i="1"/>
  <c r="AY149" i="1" s="1"/>
  <c r="AU148" i="1"/>
  <c r="AY148" i="1" s="1"/>
  <c r="AU147" i="1"/>
  <c r="AY147" i="1" s="1"/>
  <c r="AU146" i="1"/>
  <c r="AY146" i="1" s="1"/>
  <c r="AU145" i="1"/>
  <c r="AY145" i="1" s="1"/>
  <c r="AU144" i="1"/>
  <c r="AY144" i="1" s="1"/>
  <c r="AU143" i="1"/>
  <c r="AY143" i="1" s="1"/>
  <c r="AU142" i="1"/>
  <c r="AY142" i="1" s="1"/>
  <c r="AT151" i="1"/>
  <c r="AZ151" i="1" s="1"/>
  <c r="BE151" i="1" s="1"/>
  <c r="AT150" i="1"/>
  <c r="AZ150" i="1" s="1"/>
  <c r="BE150" i="1" s="1"/>
  <c r="AT149" i="1"/>
  <c r="AZ149" i="1" s="1"/>
  <c r="BE149" i="1" s="1"/>
  <c r="AT148" i="1"/>
  <c r="AZ148" i="1" s="1"/>
  <c r="BE148" i="1" s="1"/>
  <c r="AT147" i="1"/>
  <c r="AZ147" i="1" s="1"/>
  <c r="BE147" i="1" s="1"/>
  <c r="AT146" i="1"/>
  <c r="AZ146" i="1" s="1"/>
  <c r="BE146" i="1" s="1"/>
  <c r="AT145" i="1"/>
  <c r="AZ145" i="1" s="1"/>
  <c r="BE145" i="1" s="1"/>
  <c r="AT144" i="1"/>
  <c r="AZ144" i="1" s="1"/>
  <c r="BE144" i="1" s="1"/>
  <c r="AT143" i="1"/>
  <c r="AZ143" i="1" s="1"/>
  <c r="BE143" i="1" s="1"/>
  <c r="AT142" i="1"/>
  <c r="AZ142" i="1" s="1"/>
  <c r="BE142" i="1" s="1"/>
  <c r="N141" i="1"/>
  <c r="O141" i="1"/>
  <c r="AJ141" i="1" s="1"/>
  <c r="BI141" i="1" s="1"/>
  <c r="P141" i="1"/>
  <c r="AV141" i="1"/>
  <c r="BA141" i="1" s="1"/>
  <c r="BG141" i="1"/>
  <c r="N140" i="1"/>
  <c r="O140" i="1"/>
  <c r="AJ140" i="1" s="1"/>
  <c r="P140" i="1"/>
  <c r="AV140" i="1"/>
  <c r="BA140" i="1" s="1"/>
  <c r="BG140" i="1"/>
  <c r="N139" i="1"/>
  <c r="O139" i="1"/>
  <c r="AJ139" i="1" s="1"/>
  <c r="BI139" i="1" s="1"/>
  <c r="P139" i="1"/>
  <c r="AV139" i="1"/>
  <c r="BA139" i="1" s="1"/>
  <c r="BG139" i="1"/>
  <c r="N138" i="1"/>
  <c r="AI138" i="1" s="1"/>
  <c r="BJ138" i="1" s="1"/>
  <c r="O138" i="1"/>
  <c r="P138" i="1"/>
  <c r="AV138" i="1"/>
  <c r="BA138" i="1" s="1"/>
  <c r="BG138" i="1"/>
  <c r="N137" i="1"/>
  <c r="O137" i="1"/>
  <c r="AJ137" i="1" s="1"/>
  <c r="BI137" i="1" s="1"/>
  <c r="P137" i="1"/>
  <c r="AV137" i="1"/>
  <c r="BA137" i="1" s="1"/>
  <c r="BG137" i="1"/>
  <c r="N136" i="1"/>
  <c r="O136" i="1"/>
  <c r="AJ136" i="1" s="1"/>
  <c r="BI136" i="1" s="1"/>
  <c r="P136" i="1"/>
  <c r="AV136" i="1"/>
  <c r="BA136" i="1" s="1"/>
  <c r="BG136" i="1"/>
  <c r="N135" i="1"/>
  <c r="O135" i="1"/>
  <c r="AJ135" i="1" s="1"/>
  <c r="BI135" i="1" s="1"/>
  <c r="P135" i="1"/>
  <c r="AV135" i="1"/>
  <c r="BA135" i="1" s="1"/>
  <c r="BG135" i="1"/>
  <c r="N134" i="1"/>
  <c r="O134" i="1"/>
  <c r="AJ134" i="1" s="1"/>
  <c r="P134" i="1"/>
  <c r="AV134" i="1"/>
  <c r="BA134" i="1" s="1"/>
  <c r="BG134" i="1"/>
  <c r="N133" i="1"/>
  <c r="O133" i="1"/>
  <c r="AJ133" i="1" s="1"/>
  <c r="BI133" i="1" s="1"/>
  <c r="P133" i="1"/>
  <c r="AV133" i="1"/>
  <c r="BA133" i="1" s="1"/>
  <c r="BG133" i="1"/>
  <c r="N132" i="1"/>
  <c r="AI132" i="1" s="1"/>
  <c r="BJ132" i="1" s="1"/>
  <c r="O132" i="1"/>
  <c r="P132" i="1"/>
  <c r="AV132" i="1"/>
  <c r="BA132" i="1" s="1"/>
  <c r="BG132" i="1"/>
  <c r="AW141" i="1"/>
  <c r="BB141" i="1" s="1"/>
  <c r="BF141" i="1"/>
  <c r="AW140" i="1"/>
  <c r="BB140" i="1" s="1"/>
  <c r="BF140" i="1"/>
  <c r="AW139" i="1"/>
  <c r="BB139" i="1" s="1"/>
  <c r="BF139" i="1"/>
  <c r="AW138" i="1"/>
  <c r="BB138" i="1" s="1"/>
  <c r="BF138" i="1"/>
  <c r="AW137" i="1"/>
  <c r="BB137" i="1" s="1"/>
  <c r="BF137" i="1"/>
  <c r="AW136" i="1"/>
  <c r="BB136" i="1" s="1"/>
  <c r="BF136" i="1"/>
  <c r="AW135" i="1"/>
  <c r="BB135" i="1" s="1"/>
  <c r="BF135" i="1"/>
  <c r="AW134" i="1"/>
  <c r="BB134" i="1" s="1"/>
  <c r="BF134" i="1"/>
  <c r="AW133" i="1"/>
  <c r="BB133" i="1" s="1"/>
  <c r="BF133" i="1"/>
  <c r="AW132" i="1"/>
  <c r="BB132" i="1" s="1"/>
  <c r="BF132" i="1"/>
  <c r="AU141" i="1"/>
  <c r="AY141" i="1" s="1"/>
  <c r="AU140" i="1"/>
  <c r="AY140" i="1" s="1"/>
  <c r="AU139" i="1"/>
  <c r="AY139" i="1" s="1"/>
  <c r="AU138" i="1"/>
  <c r="AY138" i="1" s="1"/>
  <c r="AU137" i="1"/>
  <c r="AY137" i="1" s="1"/>
  <c r="AU136" i="1"/>
  <c r="AY136" i="1" s="1"/>
  <c r="AU135" i="1"/>
  <c r="AY135" i="1" s="1"/>
  <c r="AU134" i="1"/>
  <c r="AY134" i="1" s="1"/>
  <c r="AU133" i="1"/>
  <c r="AY133" i="1" s="1"/>
  <c r="AU132" i="1"/>
  <c r="AY132" i="1" s="1"/>
  <c r="AT141" i="1"/>
  <c r="AT140" i="1"/>
  <c r="AZ140" i="1" s="1"/>
  <c r="BE140" i="1" s="1"/>
  <c r="AT139" i="1"/>
  <c r="AZ139" i="1" s="1"/>
  <c r="BE139" i="1" s="1"/>
  <c r="AT138" i="1"/>
  <c r="AZ138" i="1" s="1"/>
  <c r="BE138" i="1" s="1"/>
  <c r="AT137" i="1"/>
  <c r="AZ137" i="1" s="1"/>
  <c r="BE137" i="1" s="1"/>
  <c r="AT136" i="1"/>
  <c r="AZ136" i="1" s="1"/>
  <c r="BE136" i="1" s="1"/>
  <c r="AT135" i="1"/>
  <c r="AZ135" i="1" s="1"/>
  <c r="BE135" i="1" s="1"/>
  <c r="AT134" i="1"/>
  <c r="AZ134" i="1" s="1"/>
  <c r="BE134" i="1" s="1"/>
  <c r="AT133" i="1"/>
  <c r="AZ133" i="1" s="1"/>
  <c r="BE133" i="1" s="1"/>
  <c r="AT132" i="1"/>
  <c r="AZ132" i="1" s="1"/>
  <c r="BE132" i="1" s="1"/>
  <c r="N131" i="1"/>
  <c r="O131" i="1"/>
  <c r="AJ131" i="1" s="1"/>
  <c r="BI131" i="1" s="1"/>
  <c r="P131" i="1"/>
  <c r="AV131" i="1"/>
  <c r="BA131" i="1" s="1"/>
  <c r="BG131" i="1"/>
  <c r="N130" i="1"/>
  <c r="O130" i="1"/>
  <c r="AJ130" i="1" s="1"/>
  <c r="BI130" i="1" s="1"/>
  <c r="P130" i="1"/>
  <c r="AV130" i="1"/>
  <c r="BA130" i="1" s="1"/>
  <c r="BG130" i="1"/>
  <c r="N129" i="1"/>
  <c r="O129" i="1"/>
  <c r="AJ129" i="1" s="1"/>
  <c r="BI129" i="1" s="1"/>
  <c r="P129" i="1"/>
  <c r="AV129" i="1"/>
  <c r="BA129" i="1" s="1"/>
  <c r="BG129" i="1"/>
  <c r="N128" i="1"/>
  <c r="O128" i="1"/>
  <c r="AJ128" i="1" s="1"/>
  <c r="BI128" i="1" s="1"/>
  <c r="P128" i="1"/>
  <c r="AV128" i="1"/>
  <c r="BA128" i="1" s="1"/>
  <c r="BG128" i="1"/>
  <c r="N127" i="1"/>
  <c r="O127" i="1"/>
  <c r="AJ127" i="1" s="1"/>
  <c r="BI127" i="1" s="1"/>
  <c r="P127" i="1"/>
  <c r="AV127" i="1"/>
  <c r="BA127" i="1" s="1"/>
  <c r="BG127" i="1"/>
  <c r="N126" i="1"/>
  <c r="AI126" i="1" s="1"/>
  <c r="BJ126" i="1" s="1"/>
  <c r="O126" i="1"/>
  <c r="P126" i="1"/>
  <c r="AV126" i="1"/>
  <c r="BA126" i="1" s="1"/>
  <c r="BG126" i="1"/>
  <c r="N125" i="1"/>
  <c r="O125" i="1"/>
  <c r="AJ125" i="1" s="1"/>
  <c r="BI125" i="1" s="1"/>
  <c r="P125" i="1"/>
  <c r="AV125" i="1"/>
  <c r="BA125" i="1" s="1"/>
  <c r="BG125" i="1"/>
  <c r="N124" i="1"/>
  <c r="O124" i="1"/>
  <c r="AJ124" i="1" s="1"/>
  <c r="BI124" i="1" s="1"/>
  <c r="P124" i="1"/>
  <c r="AV124" i="1"/>
  <c r="BA124" i="1" s="1"/>
  <c r="BG124" i="1"/>
  <c r="N123" i="1"/>
  <c r="O123" i="1"/>
  <c r="AJ123" i="1" s="1"/>
  <c r="BI123" i="1" s="1"/>
  <c r="P123" i="1"/>
  <c r="AV123" i="1"/>
  <c r="BA123" i="1" s="1"/>
  <c r="BG123" i="1"/>
  <c r="N122" i="1"/>
  <c r="O122" i="1"/>
  <c r="AJ122" i="1" s="1"/>
  <c r="BI122" i="1" s="1"/>
  <c r="P122" i="1"/>
  <c r="AV122" i="1"/>
  <c r="BA122" i="1" s="1"/>
  <c r="BG122" i="1"/>
  <c r="AW131" i="1"/>
  <c r="BB131" i="1" s="1"/>
  <c r="BF131" i="1"/>
  <c r="AW130" i="1"/>
  <c r="BB130" i="1" s="1"/>
  <c r="BF130" i="1"/>
  <c r="AW129" i="1"/>
  <c r="BB129" i="1" s="1"/>
  <c r="BF129" i="1"/>
  <c r="AW128" i="1"/>
  <c r="BB128" i="1" s="1"/>
  <c r="BF128" i="1"/>
  <c r="AW127" i="1"/>
  <c r="BB127" i="1" s="1"/>
  <c r="BF127" i="1"/>
  <c r="AW126" i="1"/>
  <c r="BB126" i="1" s="1"/>
  <c r="BF126" i="1"/>
  <c r="AW125" i="1"/>
  <c r="BB125" i="1" s="1"/>
  <c r="BF125" i="1"/>
  <c r="AW124" i="1"/>
  <c r="BB124" i="1" s="1"/>
  <c r="BF124" i="1"/>
  <c r="AW123" i="1"/>
  <c r="BB123" i="1" s="1"/>
  <c r="BF123" i="1"/>
  <c r="AW122" i="1"/>
  <c r="BB122" i="1" s="1"/>
  <c r="BF122" i="1"/>
  <c r="AU131" i="1"/>
  <c r="AY131" i="1" s="1"/>
  <c r="AU130" i="1"/>
  <c r="AY130" i="1" s="1"/>
  <c r="AU129" i="1"/>
  <c r="AY129" i="1" s="1"/>
  <c r="AU128" i="1"/>
  <c r="AY128" i="1" s="1"/>
  <c r="AU127" i="1"/>
  <c r="AY127" i="1" s="1"/>
  <c r="AU126" i="1"/>
  <c r="AY126" i="1" s="1"/>
  <c r="AU125" i="1"/>
  <c r="AY125" i="1" s="1"/>
  <c r="AU124" i="1"/>
  <c r="AY124" i="1" s="1"/>
  <c r="AU123" i="1"/>
  <c r="AY123" i="1" s="1"/>
  <c r="AU122" i="1"/>
  <c r="AY122" i="1" s="1"/>
  <c r="AT131" i="1"/>
  <c r="AZ131" i="1" s="1"/>
  <c r="BE131" i="1" s="1"/>
  <c r="AT130" i="1"/>
  <c r="AZ130" i="1" s="1"/>
  <c r="BE130" i="1" s="1"/>
  <c r="AT129" i="1"/>
  <c r="AZ129" i="1" s="1"/>
  <c r="BE129" i="1" s="1"/>
  <c r="AT128" i="1"/>
  <c r="AZ128" i="1" s="1"/>
  <c r="BE128" i="1" s="1"/>
  <c r="AT127" i="1"/>
  <c r="AZ127" i="1" s="1"/>
  <c r="BE127" i="1" s="1"/>
  <c r="AT126" i="1"/>
  <c r="AZ126" i="1" s="1"/>
  <c r="BE126" i="1" s="1"/>
  <c r="AT125" i="1"/>
  <c r="AZ125" i="1" s="1"/>
  <c r="BE125" i="1" s="1"/>
  <c r="AT124" i="1"/>
  <c r="AT123" i="1"/>
  <c r="AZ123" i="1" s="1"/>
  <c r="BE123" i="1" s="1"/>
  <c r="AT122" i="1"/>
  <c r="AZ122" i="1" s="1"/>
  <c r="BE122" i="1" s="1"/>
  <c r="N121" i="1"/>
  <c r="O121" i="1"/>
  <c r="AJ121" i="1" s="1"/>
  <c r="BI121" i="1" s="1"/>
  <c r="P121" i="1"/>
  <c r="AV121" i="1"/>
  <c r="BA121" i="1" s="1"/>
  <c r="BG121" i="1"/>
  <c r="N120" i="1"/>
  <c r="O120" i="1"/>
  <c r="AJ120" i="1" s="1"/>
  <c r="BI120" i="1" s="1"/>
  <c r="P120" i="1"/>
  <c r="AV120" i="1"/>
  <c r="BA120" i="1" s="1"/>
  <c r="BG120" i="1"/>
  <c r="N119" i="1"/>
  <c r="AI119" i="1" s="1"/>
  <c r="BJ119" i="1" s="1"/>
  <c r="O119" i="1"/>
  <c r="P119" i="1"/>
  <c r="AV119" i="1"/>
  <c r="BA119" i="1" s="1"/>
  <c r="BG119" i="1"/>
  <c r="N118" i="1"/>
  <c r="AI118" i="1" s="1"/>
  <c r="BJ118" i="1" s="1"/>
  <c r="O118" i="1"/>
  <c r="P118" i="1"/>
  <c r="AV118" i="1"/>
  <c r="BA118" i="1" s="1"/>
  <c r="BG118" i="1"/>
  <c r="N117" i="1"/>
  <c r="O117" i="1"/>
  <c r="AJ117" i="1" s="1"/>
  <c r="BI117" i="1" s="1"/>
  <c r="P117" i="1"/>
  <c r="AV117" i="1"/>
  <c r="BA117" i="1" s="1"/>
  <c r="BG117" i="1"/>
  <c r="AW121" i="1"/>
  <c r="BB121" i="1" s="1"/>
  <c r="BF121" i="1"/>
  <c r="AW120" i="1"/>
  <c r="BB120" i="1" s="1"/>
  <c r="BF120" i="1"/>
  <c r="AW119" i="1"/>
  <c r="BB119" i="1" s="1"/>
  <c r="BF119" i="1"/>
  <c r="AW118" i="1"/>
  <c r="BB118" i="1" s="1"/>
  <c r="BF118" i="1"/>
  <c r="AW117" i="1"/>
  <c r="BB117" i="1" s="1"/>
  <c r="BF117" i="1"/>
  <c r="AU121" i="1"/>
  <c r="AY121" i="1" s="1"/>
  <c r="AU120" i="1"/>
  <c r="AY120" i="1" s="1"/>
  <c r="AU119" i="1"/>
  <c r="AY119" i="1" s="1"/>
  <c r="AU118" i="1"/>
  <c r="AY118" i="1" s="1"/>
  <c r="AU117" i="1"/>
  <c r="AY117" i="1" s="1"/>
  <c r="AT121" i="1"/>
  <c r="AZ121" i="1" s="1"/>
  <c r="BE121" i="1" s="1"/>
  <c r="AT120" i="1"/>
  <c r="AZ120" i="1" s="1"/>
  <c r="BE120" i="1" s="1"/>
  <c r="AT119" i="1"/>
  <c r="AZ119" i="1" s="1"/>
  <c r="BE119" i="1" s="1"/>
  <c r="AT118" i="1"/>
  <c r="AZ118" i="1" s="1"/>
  <c r="BE118" i="1" s="1"/>
  <c r="AT117" i="1"/>
  <c r="AZ117" i="1" s="1"/>
  <c r="BE117" i="1" s="1"/>
  <c r="N116" i="1"/>
  <c r="AI116" i="1" s="1"/>
  <c r="BJ116" i="1" s="1"/>
  <c r="O116" i="1"/>
  <c r="P116" i="1"/>
  <c r="AV116" i="1"/>
  <c r="BA116" i="1" s="1"/>
  <c r="BG116" i="1"/>
  <c r="N115" i="1"/>
  <c r="O115" i="1"/>
  <c r="AJ115" i="1" s="1"/>
  <c r="BI115" i="1" s="1"/>
  <c r="P115" i="1"/>
  <c r="AV115" i="1"/>
  <c r="BA115" i="1" s="1"/>
  <c r="BG115" i="1"/>
  <c r="N114" i="1"/>
  <c r="AI114" i="1" s="1"/>
  <c r="BJ114" i="1" s="1"/>
  <c r="O114" i="1"/>
  <c r="P114" i="1"/>
  <c r="AV114" i="1"/>
  <c r="BA114" i="1" s="1"/>
  <c r="BG114" i="1"/>
  <c r="N113" i="1"/>
  <c r="O113" i="1"/>
  <c r="AJ113" i="1" s="1"/>
  <c r="BI113" i="1" s="1"/>
  <c r="P113" i="1"/>
  <c r="AV113" i="1"/>
  <c r="BA113" i="1" s="1"/>
  <c r="BG113" i="1"/>
  <c r="N112" i="1"/>
  <c r="AI112" i="1" s="1"/>
  <c r="BJ112" i="1" s="1"/>
  <c r="O112" i="1"/>
  <c r="P112" i="1"/>
  <c r="AV112" i="1"/>
  <c r="BA112" i="1" s="1"/>
  <c r="BG112" i="1"/>
  <c r="N111" i="1"/>
  <c r="O111" i="1"/>
  <c r="AJ111" i="1" s="1"/>
  <c r="BI111" i="1" s="1"/>
  <c r="P111" i="1"/>
  <c r="AV111" i="1"/>
  <c r="BA111" i="1" s="1"/>
  <c r="BG111" i="1"/>
  <c r="N110" i="1"/>
  <c r="AI110" i="1" s="1"/>
  <c r="BJ110" i="1" s="1"/>
  <c r="O110" i="1"/>
  <c r="P110" i="1"/>
  <c r="AV110" i="1"/>
  <c r="BA110" i="1" s="1"/>
  <c r="BG110" i="1"/>
  <c r="N109" i="1"/>
  <c r="O109" i="1"/>
  <c r="AJ109" i="1" s="1"/>
  <c r="BI109" i="1" s="1"/>
  <c r="P109" i="1"/>
  <c r="AV109" i="1"/>
  <c r="BA109" i="1" s="1"/>
  <c r="BG109" i="1"/>
  <c r="N108" i="1"/>
  <c r="O108" i="1"/>
  <c r="AJ108" i="1" s="1"/>
  <c r="BI108" i="1" s="1"/>
  <c r="P108" i="1"/>
  <c r="AV108" i="1"/>
  <c r="BA108" i="1" s="1"/>
  <c r="BG108" i="1"/>
  <c r="N107" i="1"/>
  <c r="O107" i="1"/>
  <c r="AJ107" i="1" s="1"/>
  <c r="BI107" i="1" s="1"/>
  <c r="P107" i="1"/>
  <c r="AV107" i="1"/>
  <c r="BA107" i="1" s="1"/>
  <c r="BG107" i="1"/>
  <c r="AW116" i="1"/>
  <c r="BB116" i="1" s="1"/>
  <c r="BF116" i="1"/>
  <c r="AW115" i="1"/>
  <c r="BB115" i="1" s="1"/>
  <c r="BF115" i="1"/>
  <c r="AW114" i="1"/>
  <c r="BB114" i="1" s="1"/>
  <c r="BF114" i="1"/>
  <c r="AW113" i="1"/>
  <c r="BB113" i="1" s="1"/>
  <c r="BF113" i="1"/>
  <c r="AW112" i="1"/>
  <c r="BB112" i="1" s="1"/>
  <c r="BF112" i="1"/>
  <c r="AW111" i="1"/>
  <c r="BB111" i="1" s="1"/>
  <c r="BF111" i="1"/>
  <c r="AW110" i="1"/>
  <c r="BB110" i="1" s="1"/>
  <c r="BF110" i="1"/>
  <c r="AW109" i="1"/>
  <c r="BB109" i="1" s="1"/>
  <c r="BF109" i="1"/>
  <c r="AW108" i="1"/>
  <c r="BB108" i="1" s="1"/>
  <c r="BF108" i="1"/>
  <c r="AW107" i="1"/>
  <c r="BB107" i="1" s="1"/>
  <c r="BF107" i="1"/>
  <c r="AU116" i="1"/>
  <c r="AY116" i="1" s="1"/>
  <c r="AU115" i="1"/>
  <c r="AY115" i="1" s="1"/>
  <c r="AU114" i="1"/>
  <c r="AY114" i="1" s="1"/>
  <c r="AU113" i="1"/>
  <c r="AY113" i="1" s="1"/>
  <c r="AU112" i="1"/>
  <c r="AY112" i="1" s="1"/>
  <c r="AU111" i="1"/>
  <c r="AY111" i="1" s="1"/>
  <c r="AU110" i="1"/>
  <c r="AY110" i="1" s="1"/>
  <c r="AU109" i="1"/>
  <c r="AY109" i="1" s="1"/>
  <c r="AU108" i="1"/>
  <c r="AY108" i="1" s="1"/>
  <c r="AU107" i="1"/>
  <c r="AY107" i="1" s="1"/>
  <c r="AT116" i="1"/>
  <c r="AZ116" i="1" s="1"/>
  <c r="BE116" i="1" s="1"/>
  <c r="AT115" i="1"/>
  <c r="AZ115" i="1" s="1"/>
  <c r="BE115" i="1" s="1"/>
  <c r="AT114" i="1"/>
  <c r="AZ114" i="1" s="1"/>
  <c r="BE114" i="1" s="1"/>
  <c r="AT113" i="1"/>
  <c r="AZ113" i="1" s="1"/>
  <c r="BE113" i="1" s="1"/>
  <c r="AT112" i="1"/>
  <c r="AZ112" i="1" s="1"/>
  <c r="BE112" i="1" s="1"/>
  <c r="AT111" i="1"/>
  <c r="AZ111" i="1" s="1"/>
  <c r="BE111" i="1" s="1"/>
  <c r="AT110" i="1"/>
  <c r="AZ110" i="1" s="1"/>
  <c r="BE110" i="1" s="1"/>
  <c r="AT109" i="1"/>
  <c r="AZ109" i="1" s="1"/>
  <c r="BE109" i="1" s="1"/>
  <c r="AT108" i="1"/>
  <c r="AZ108" i="1" s="1"/>
  <c r="BE108" i="1" s="1"/>
  <c r="AT107" i="1"/>
  <c r="AZ107" i="1" s="1"/>
  <c r="BE107" i="1" s="1"/>
  <c r="N106" i="1"/>
  <c r="O106" i="1"/>
  <c r="AJ106" i="1" s="1"/>
  <c r="BI106" i="1" s="1"/>
  <c r="P106" i="1"/>
  <c r="AV106" i="1"/>
  <c r="BA106" i="1" s="1"/>
  <c r="BG106" i="1"/>
  <c r="N105" i="1"/>
  <c r="AI105" i="1" s="1"/>
  <c r="BJ105" i="1" s="1"/>
  <c r="O105" i="1"/>
  <c r="P105" i="1"/>
  <c r="AV105" i="1"/>
  <c r="BA105" i="1" s="1"/>
  <c r="BG105" i="1"/>
  <c r="N104" i="1"/>
  <c r="O104" i="1"/>
  <c r="AJ104" i="1" s="1"/>
  <c r="BI104" i="1" s="1"/>
  <c r="P104" i="1"/>
  <c r="AV104" i="1"/>
  <c r="BA104" i="1" s="1"/>
  <c r="BG104" i="1"/>
  <c r="N103" i="1"/>
  <c r="O103" i="1"/>
  <c r="AJ103" i="1" s="1"/>
  <c r="BI103" i="1" s="1"/>
  <c r="P103" i="1"/>
  <c r="AV103" i="1"/>
  <c r="BA103" i="1" s="1"/>
  <c r="BG103" i="1"/>
  <c r="N102" i="1"/>
  <c r="O102" i="1"/>
  <c r="AJ102" i="1" s="1"/>
  <c r="BI102" i="1" s="1"/>
  <c r="P102" i="1"/>
  <c r="AV102" i="1"/>
  <c r="BA102" i="1" s="1"/>
  <c r="BG102" i="1"/>
  <c r="N101" i="1"/>
  <c r="O101" i="1"/>
  <c r="AJ101" i="1" s="1"/>
  <c r="BI101" i="1" s="1"/>
  <c r="P101" i="1"/>
  <c r="AV101" i="1"/>
  <c r="BA101" i="1" s="1"/>
  <c r="BG101" i="1"/>
  <c r="N100" i="1"/>
  <c r="O100" i="1"/>
  <c r="AJ100" i="1" s="1"/>
  <c r="BI100" i="1" s="1"/>
  <c r="P100" i="1"/>
  <c r="AV100" i="1"/>
  <c r="BA100" i="1" s="1"/>
  <c r="BG100" i="1"/>
  <c r="N99" i="1"/>
  <c r="O99" i="1"/>
  <c r="AJ99" i="1" s="1"/>
  <c r="BI99" i="1" s="1"/>
  <c r="P99" i="1"/>
  <c r="AV99" i="1"/>
  <c r="BA99" i="1" s="1"/>
  <c r="BG99" i="1"/>
  <c r="N98" i="1"/>
  <c r="O98" i="1"/>
  <c r="AJ98" i="1" s="1"/>
  <c r="BI98" i="1" s="1"/>
  <c r="P98" i="1"/>
  <c r="AV98" i="1"/>
  <c r="BA98" i="1" s="1"/>
  <c r="BG98" i="1"/>
  <c r="N97" i="1"/>
  <c r="O97" i="1"/>
  <c r="AJ97" i="1" s="1"/>
  <c r="BI97" i="1" s="1"/>
  <c r="P97" i="1"/>
  <c r="AV97" i="1"/>
  <c r="BA97" i="1" s="1"/>
  <c r="BG97" i="1"/>
  <c r="AW106" i="1"/>
  <c r="BB106" i="1" s="1"/>
  <c r="BF106" i="1"/>
  <c r="AW105" i="1"/>
  <c r="BB105" i="1" s="1"/>
  <c r="BF105" i="1"/>
  <c r="AW104" i="1"/>
  <c r="BB104" i="1" s="1"/>
  <c r="BF104" i="1"/>
  <c r="AW103" i="1"/>
  <c r="BB103" i="1" s="1"/>
  <c r="BF103" i="1"/>
  <c r="AW102" i="1"/>
  <c r="BB102" i="1" s="1"/>
  <c r="BF102" i="1"/>
  <c r="AW101" i="1"/>
  <c r="BB101" i="1" s="1"/>
  <c r="BF101" i="1"/>
  <c r="AW100" i="1"/>
  <c r="BB100" i="1" s="1"/>
  <c r="BF100" i="1"/>
  <c r="AW99" i="1"/>
  <c r="BB99" i="1" s="1"/>
  <c r="BF99" i="1"/>
  <c r="AW98" i="1"/>
  <c r="BB98" i="1" s="1"/>
  <c r="BF98" i="1"/>
  <c r="AW97" i="1"/>
  <c r="BB97" i="1" s="1"/>
  <c r="BF97" i="1"/>
  <c r="AU106" i="1"/>
  <c r="AY106" i="1" s="1"/>
  <c r="AU105" i="1"/>
  <c r="AY105" i="1" s="1"/>
  <c r="AU104" i="1"/>
  <c r="AY104" i="1" s="1"/>
  <c r="AU103" i="1"/>
  <c r="AY103" i="1" s="1"/>
  <c r="AU102" i="1"/>
  <c r="AY102" i="1" s="1"/>
  <c r="AU101" i="1"/>
  <c r="AY101" i="1" s="1"/>
  <c r="AU100" i="1"/>
  <c r="AY100" i="1" s="1"/>
  <c r="AU99" i="1"/>
  <c r="AY99" i="1" s="1"/>
  <c r="AU98" i="1"/>
  <c r="AY98" i="1" s="1"/>
  <c r="AU97" i="1"/>
  <c r="AY97" i="1" s="1"/>
  <c r="AT106" i="1"/>
  <c r="AZ106" i="1" s="1"/>
  <c r="BE106" i="1" s="1"/>
  <c r="AT105" i="1"/>
  <c r="AZ105" i="1" s="1"/>
  <c r="BE105" i="1" s="1"/>
  <c r="AT104" i="1"/>
  <c r="AZ104" i="1" s="1"/>
  <c r="BE104" i="1" s="1"/>
  <c r="AT103" i="1"/>
  <c r="AZ103" i="1" s="1"/>
  <c r="BE103" i="1" s="1"/>
  <c r="AT102" i="1"/>
  <c r="AZ102" i="1" s="1"/>
  <c r="BE102" i="1" s="1"/>
  <c r="AT101" i="1"/>
  <c r="AZ101" i="1" s="1"/>
  <c r="BE101" i="1" s="1"/>
  <c r="AT100" i="1"/>
  <c r="AZ100" i="1" s="1"/>
  <c r="BE100" i="1" s="1"/>
  <c r="AT99" i="1"/>
  <c r="AZ99" i="1" s="1"/>
  <c r="BE99" i="1" s="1"/>
  <c r="AT98" i="1"/>
  <c r="AZ98" i="1" s="1"/>
  <c r="BE98" i="1" s="1"/>
  <c r="AT97" i="1"/>
  <c r="AZ97" i="1" s="1"/>
  <c r="BE97" i="1" s="1"/>
  <c r="N96" i="1"/>
  <c r="O96" i="1"/>
  <c r="AJ96" i="1" s="1"/>
  <c r="BI96" i="1" s="1"/>
  <c r="P96" i="1"/>
  <c r="AV96" i="1"/>
  <c r="BA96" i="1" s="1"/>
  <c r="BG96" i="1"/>
  <c r="N95" i="1"/>
  <c r="O95" i="1"/>
  <c r="AJ95" i="1" s="1"/>
  <c r="BI95" i="1" s="1"/>
  <c r="P95" i="1"/>
  <c r="AV95" i="1"/>
  <c r="BA95" i="1" s="1"/>
  <c r="BG95" i="1"/>
  <c r="N94" i="1"/>
  <c r="O94" i="1"/>
  <c r="AJ94" i="1" s="1"/>
  <c r="BI94" i="1" s="1"/>
  <c r="P94" i="1"/>
  <c r="AV94" i="1"/>
  <c r="BA94" i="1" s="1"/>
  <c r="BG94" i="1"/>
  <c r="N93" i="1"/>
  <c r="O93" i="1"/>
  <c r="AJ93" i="1" s="1"/>
  <c r="BI93" i="1" s="1"/>
  <c r="P93" i="1"/>
  <c r="AV93" i="1"/>
  <c r="BA93" i="1" s="1"/>
  <c r="BG93" i="1"/>
  <c r="N92" i="1"/>
  <c r="O92" i="1"/>
  <c r="AJ92" i="1" s="1"/>
  <c r="BI92" i="1" s="1"/>
  <c r="P92" i="1"/>
  <c r="AV92" i="1"/>
  <c r="BA92" i="1" s="1"/>
  <c r="BG92" i="1"/>
  <c r="N91" i="1"/>
  <c r="AI91" i="1" s="1"/>
  <c r="BJ91" i="1" s="1"/>
  <c r="O91" i="1"/>
  <c r="P91" i="1"/>
  <c r="AV91" i="1"/>
  <c r="BA91" i="1" s="1"/>
  <c r="BG91" i="1"/>
  <c r="N90" i="1"/>
  <c r="O90" i="1"/>
  <c r="AJ90" i="1" s="1"/>
  <c r="BI90" i="1" s="1"/>
  <c r="P90" i="1"/>
  <c r="AV90" i="1"/>
  <c r="BA90" i="1" s="1"/>
  <c r="BG90" i="1"/>
  <c r="N89" i="1"/>
  <c r="O89" i="1"/>
  <c r="AJ89" i="1" s="1"/>
  <c r="BI89" i="1" s="1"/>
  <c r="P89" i="1"/>
  <c r="AV89" i="1"/>
  <c r="BA89" i="1" s="1"/>
  <c r="BG89" i="1"/>
  <c r="N88" i="1"/>
  <c r="O88" i="1"/>
  <c r="AJ88" i="1" s="1"/>
  <c r="BI88" i="1" s="1"/>
  <c r="P88" i="1"/>
  <c r="AV88" i="1"/>
  <c r="BA88" i="1" s="1"/>
  <c r="BG88" i="1"/>
  <c r="N87" i="1"/>
  <c r="O87" i="1"/>
  <c r="AJ87" i="1" s="1"/>
  <c r="BI87" i="1" s="1"/>
  <c r="P87" i="1"/>
  <c r="AV87" i="1"/>
  <c r="BA87" i="1" s="1"/>
  <c r="BG87" i="1"/>
  <c r="AW96" i="1"/>
  <c r="BB96" i="1" s="1"/>
  <c r="BF96" i="1"/>
  <c r="AW95" i="1"/>
  <c r="BB95" i="1" s="1"/>
  <c r="BF95" i="1"/>
  <c r="AW94" i="1"/>
  <c r="BB94" i="1" s="1"/>
  <c r="BF94" i="1"/>
  <c r="AW93" i="1"/>
  <c r="BB93" i="1" s="1"/>
  <c r="BF93" i="1"/>
  <c r="AW92" i="1"/>
  <c r="BB92" i="1" s="1"/>
  <c r="BF92" i="1"/>
  <c r="AW91" i="1"/>
  <c r="BB91" i="1" s="1"/>
  <c r="BF91" i="1"/>
  <c r="AW90" i="1"/>
  <c r="BB90" i="1" s="1"/>
  <c r="BF90" i="1"/>
  <c r="AW89" i="1"/>
  <c r="BB89" i="1" s="1"/>
  <c r="BF89" i="1"/>
  <c r="AW88" i="1"/>
  <c r="BB88" i="1" s="1"/>
  <c r="BF88" i="1"/>
  <c r="AW87" i="1"/>
  <c r="BB87" i="1" s="1"/>
  <c r="BF87" i="1"/>
  <c r="AU96" i="1"/>
  <c r="AY96" i="1" s="1"/>
  <c r="AU95" i="1"/>
  <c r="AY95" i="1" s="1"/>
  <c r="AU94" i="1"/>
  <c r="AY94" i="1" s="1"/>
  <c r="AU93" i="1"/>
  <c r="AY93" i="1" s="1"/>
  <c r="AU92" i="1"/>
  <c r="AY92" i="1" s="1"/>
  <c r="AU91" i="1"/>
  <c r="AY91" i="1" s="1"/>
  <c r="AU90" i="1"/>
  <c r="AY90" i="1" s="1"/>
  <c r="AU89" i="1"/>
  <c r="AY89" i="1" s="1"/>
  <c r="AU88" i="1"/>
  <c r="AY88" i="1" s="1"/>
  <c r="AU87" i="1"/>
  <c r="AY87" i="1" s="1"/>
  <c r="AT96" i="1"/>
  <c r="AZ96" i="1" s="1"/>
  <c r="BE96" i="1" s="1"/>
  <c r="AT95" i="1"/>
  <c r="AZ95" i="1" s="1"/>
  <c r="BE95" i="1" s="1"/>
  <c r="AT94" i="1"/>
  <c r="AZ94" i="1" s="1"/>
  <c r="BE94" i="1" s="1"/>
  <c r="AT93" i="1"/>
  <c r="AZ93" i="1" s="1"/>
  <c r="BE93" i="1" s="1"/>
  <c r="AT92" i="1"/>
  <c r="AZ92" i="1" s="1"/>
  <c r="BE92" i="1" s="1"/>
  <c r="AT91" i="1"/>
  <c r="AZ91" i="1" s="1"/>
  <c r="BE91" i="1" s="1"/>
  <c r="AT90" i="1"/>
  <c r="AZ90" i="1" s="1"/>
  <c r="BE90" i="1" s="1"/>
  <c r="AT89" i="1"/>
  <c r="AZ89" i="1" s="1"/>
  <c r="BE89" i="1" s="1"/>
  <c r="AT88" i="1"/>
  <c r="AZ88" i="1" s="1"/>
  <c r="BE88" i="1" s="1"/>
  <c r="AT87" i="1"/>
  <c r="AZ87" i="1" s="1"/>
  <c r="BE87" i="1" s="1"/>
  <c r="N86" i="1"/>
  <c r="O86" i="1"/>
  <c r="AJ86" i="1" s="1"/>
  <c r="BI86" i="1" s="1"/>
  <c r="P86" i="1"/>
  <c r="AV86" i="1"/>
  <c r="BA86" i="1" s="1"/>
  <c r="BG86" i="1"/>
  <c r="N85" i="1"/>
  <c r="O85" i="1"/>
  <c r="AJ85" i="1" s="1"/>
  <c r="BI85" i="1" s="1"/>
  <c r="P85" i="1"/>
  <c r="AV85" i="1"/>
  <c r="BA85" i="1" s="1"/>
  <c r="BG85" i="1"/>
  <c r="N84" i="1"/>
  <c r="O84" i="1"/>
  <c r="AJ84" i="1" s="1"/>
  <c r="BI84" i="1" s="1"/>
  <c r="P84" i="1"/>
  <c r="AV84" i="1"/>
  <c r="BA84" i="1" s="1"/>
  <c r="BG84" i="1"/>
  <c r="N83" i="1"/>
  <c r="O83" i="1"/>
  <c r="AJ83" i="1" s="1"/>
  <c r="BI83" i="1" s="1"/>
  <c r="P83" i="1"/>
  <c r="AV83" i="1"/>
  <c r="BA83" i="1" s="1"/>
  <c r="BG83" i="1"/>
  <c r="N82" i="1"/>
  <c r="O82" i="1"/>
  <c r="AJ82" i="1" s="1"/>
  <c r="BI82" i="1" s="1"/>
  <c r="P82" i="1"/>
  <c r="AV82" i="1"/>
  <c r="BA82" i="1" s="1"/>
  <c r="BG82" i="1"/>
  <c r="N81" i="1"/>
  <c r="O81" i="1"/>
  <c r="AJ81" i="1" s="1"/>
  <c r="BI81" i="1" s="1"/>
  <c r="P81" i="1"/>
  <c r="AV81" i="1"/>
  <c r="BA81" i="1" s="1"/>
  <c r="BG81" i="1"/>
  <c r="N80" i="1"/>
  <c r="O80" i="1"/>
  <c r="AJ80" i="1" s="1"/>
  <c r="BI80" i="1" s="1"/>
  <c r="P80" i="1"/>
  <c r="AV80" i="1"/>
  <c r="BA80" i="1" s="1"/>
  <c r="BG80" i="1"/>
  <c r="N79" i="1"/>
  <c r="AI79" i="1" s="1"/>
  <c r="BJ79" i="1" s="1"/>
  <c r="O79" i="1"/>
  <c r="P79" i="1"/>
  <c r="AV79" i="1"/>
  <c r="BA79" i="1" s="1"/>
  <c r="BG79" i="1"/>
  <c r="N78" i="1"/>
  <c r="O78" i="1"/>
  <c r="AJ78" i="1" s="1"/>
  <c r="BI78" i="1" s="1"/>
  <c r="P78" i="1"/>
  <c r="AV78" i="1"/>
  <c r="BA78" i="1" s="1"/>
  <c r="BG78" i="1"/>
  <c r="N77" i="1"/>
  <c r="O77" i="1"/>
  <c r="AJ77" i="1" s="1"/>
  <c r="BI77" i="1" s="1"/>
  <c r="P77" i="1"/>
  <c r="AV77" i="1"/>
  <c r="BA77" i="1" s="1"/>
  <c r="BG77" i="1"/>
  <c r="AW86" i="1"/>
  <c r="BB86" i="1" s="1"/>
  <c r="BF86" i="1"/>
  <c r="AW85" i="1"/>
  <c r="BB85" i="1" s="1"/>
  <c r="BF85" i="1"/>
  <c r="AW84" i="1"/>
  <c r="BB84" i="1" s="1"/>
  <c r="BF84" i="1"/>
  <c r="AW83" i="1"/>
  <c r="BB83" i="1" s="1"/>
  <c r="BF83" i="1"/>
  <c r="AW82" i="1"/>
  <c r="BB82" i="1" s="1"/>
  <c r="BF82" i="1"/>
  <c r="AW81" i="1"/>
  <c r="BB81" i="1" s="1"/>
  <c r="BF81" i="1"/>
  <c r="AW80" i="1"/>
  <c r="BB80" i="1" s="1"/>
  <c r="BF80" i="1"/>
  <c r="AW79" i="1"/>
  <c r="BB79" i="1" s="1"/>
  <c r="BF79" i="1"/>
  <c r="AW78" i="1"/>
  <c r="BB78" i="1" s="1"/>
  <c r="BF78" i="1"/>
  <c r="AW77" i="1"/>
  <c r="BB77" i="1" s="1"/>
  <c r="BF77" i="1"/>
  <c r="AU86" i="1"/>
  <c r="AY86" i="1" s="1"/>
  <c r="AU85" i="1"/>
  <c r="AY85" i="1" s="1"/>
  <c r="AU84" i="1"/>
  <c r="AY84" i="1" s="1"/>
  <c r="AU83" i="1"/>
  <c r="AY83" i="1" s="1"/>
  <c r="AU82" i="1"/>
  <c r="AY82" i="1" s="1"/>
  <c r="AU81" i="1"/>
  <c r="AY81" i="1" s="1"/>
  <c r="AU80" i="1"/>
  <c r="AY80" i="1" s="1"/>
  <c r="AU79" i="1"/>
  <c r="AY79" i="1" s="1"/>
  <c r="AU78" i="1"/>
  <c r="AY78" i="1" s="1"/>
  <c r="AU77" i="1"/>
  <c r="AY77" i="1" s="1"/>
  <c r="AT86" i="1"/>
  <c r="AZ86" i="1" s="1"/>
  <c r="BE86" i="1" s="1"/>
  <c r="AT85" i="1"/>
  <c r="AZ85" i="1" s="1"/>
  <c r="BE85" i="1" s="1"/>
  <c r="AT84" i="1"/>
  <c r="AZ84" i="1" s="1"/>
  <c r="BE84" i="1" s="1"/>
  <c r="AT83" i="1"/>
  <c r="AZ83" i="1" s="1"/>
  <c r="BE83" i="1" s="1"/>
  <c r="AT82" i="1"/>
  <c r="AZ82" i="1" s="1"/>
  <c r="BE82" i="1" s="1"/>
  <c r="AT81" i="1"/>
  <c r="AZ81" i="1" s="1"/>
  <c r="BE81" i="1" s="1"/>
  <c r="AT80" i="1"/>
  <c r="AZ80" i="1" s="1"/>
  <c r="BE80" i="1" s="1"/>
  <c r="AT79" i="1"/>
  <c r="AZ79" i="1" s="1"/>
  <c r="BE79" i="1" s="1"/>
  <c r="AT78" i="1"/>
  <c r="AZ78" i="1" s="1"/>
  <c r="BE78" i="1" s="1"/>
  <c r="AT77" i="1"/>
  <c r="AZ77" i="1" s="1"/>
  <c r="BE77" i="1" s="1"/>
  <c r="S1" i="3" l="1"/>
  <c r="R24" i="3"/>
  <c r="T261" i="1"/>
  <c r="T262" i="1"/>
  <c r="T265" i="1"/>
  <c r="T266" i="1"/>
  <c r="T263" i="1"/>
  <c r="T264" i="1"/>
  <c r="AL264" i="1"/>
  <c r="AN264" i="1" s="1"/>
  <c r="AL261" i="1"/>
  <c r="AN261" i="1" s="1"/>
  <c r="AL265" i="1"/>
  <c r="AN265" i="1" s="1"/>
  <c r="AL266" i="1"/>
  <c r="AN266" i="1" s="1"/>
  <c r="AL263" i="1"/>
  <c r="AN263" i="1" s="1"/>
  <c r="AL262" i="1"/>
  <c r="AN262" i="1" s="1"/>
  <c r="T255" i="1"/>
  <c r="AL258" i="1"/>
  <c r="AN258" i="1" s="1"/>
  <c r="AL255" i="1"/>
  <c r="AN255" i="1" s="1"/>
  <c r="T257" i="1"/>
  <c r="AL259" i="1"/>
  <c r="AN259" i="1" s="1"/>
  <c r="T256" i="1"/>
  <c r="AL260" i="1"/>
  <c r="AN260" i="1" s="1"/>
  <c r="T258" i="1"/>
  <c r="T259" i="1"/>
  <c r="T260" i="1"/>
  <c r="AL256" i="1"/>
  <c r="AN256" i="1" s="1"/>
  <c r="AL257" i="1"/>
  <c r="AN257" i="1" s="1"/>
  <c r="S2" i="3"/>
  <c r="BI134" i="1"/>
  <c r="BI140" i="1"/>
  <c r="BD85" i="1"/>
  <c r="BD84" i="1"/>
  <c r="BD86" i="1"/>
  <c r="BD88" i="1"/>
  <c r="BD90" i="1"/>
  <c r="BD92" i="1"/>
  <c r="BD94" i="1"/>
  <c r="BD96" i="1"/>
  <c r="BD117" i="1"/>
  <c r="BD119" i="1"/>
  <c r="BD121" i="1"/>
  <c r="BD123" i="1"/>
  <c r="BD125" i="1"/>
  <c r="BD127" i="1"/>
  <c r="BD129" i="1"/>
  <c r="BD131" i="1"/>
  <c r="BD151" i="1"/>
  <c r="BD89" i="1"/>
  <c r="BD91" i="1"/>
  <c r="BD93" i="1"/>
  <c r="BD95" i="1"/>
  <c r="BD116" i="1"/>
  <c r="BD118" i="1"/>
  <c r="BD120" i="1"/>
  <c r="BD122" i="1"/>
  <c r="BD124" i="1"/>
  <c r="BD126" i="1"/>
  <c r="BD128" i="1"/>
  <c r="BD130" i="1"/>
  <c r="BD150" i="1"/>
  <c r="BD77" i="1"/>
  <c r="BD79" i="1"/>
  <c r="BD81" i="1"/>
  <c r="AI77" i="1"/>
  <c r="BJ77" i="1" s="1"/>
  <c r="AI80" i="1"/>
  <c r="AI82" i="1"/>
  <c r="AI84" i="1"/>
  <c r="AI86" i="1"/>
  <c r="AI87" i="1"/>
  <c r="AI89" i="1"/>
  <c r="AI92" i="1"/>
  <c r="AI94" i="1"/>
  <c r="AI96" i="1"/>
  <c r="AI97" i="1"/>
  <c r="AI99" i="1"/>
  <c r="AI101" i="1"/>
  <c r="BJ101" i="1" s="1"/>
  <c r="AI103" i="1"/>
  <c r="BJ103" i="1" s="1"/>
  <c r="AI106" i="1"/>
  <c r="BJ106" i="1" s="1"/>
  <c r="AI107" i="1"/>
  <c r="BJ107" i="1" s="1"/>
  <c r="AI109" i="1"/>
  <c r="BJ109" i="1" s="1"/>
  <c r="AJ110" i="1"/>
  <c r="BI110" i="1" s="1"/>
  <c r="AI113" i="1"/>
  <c r="BJ113" i="1" s="1"/>
  <c r="AJ114" i="1"/>
  <c r="BI114" i="1" s="1"/>
  <c r="AI117" i="1"/>
  <c r="BJ117" i="1" s="1"/>
  <c r="AJ118" i="1"/>
  <c r="BI118" i="1" s="1"/>
  <c r="AJ119" i="1"/>
  <c r="BI119" i="1" s="1"/>
  <c r="AI121" i="1"/>
  <c r="BJ121" i="1" s="1"/>
  <c r="AI123" i="1"/>
  <c r="BJ123" i="1" s="1"/>
  <c r="AI125" i="1"/>
  <c r="BJ125" i="1" s="1"/>
  <c r="AJ126" i="1"/>
  <c r="BI126" i="1" s="1"/>
  <c r="AI128" i="1"/>
  <c r="BJ128" i="1" s="1"/>
  <c r="AI130" i="1"/>
  <c r="BJ130" i="1" s="1"/>
  <c r="AZ141" i="1"/>
  <c r="BE141" i="1" s="1"/>
  <c r="AJ132" i="1"/>
  <c r="BI132" i="1" s="1"/>
  <c r="AI134" i="1"/>
  <c r="BJ134" i="1" s="1"/>
  <c r="AI136" i="1"/>
  <c r="BJ136" i="1" s="1"/>
  <c r="AI139" i="1"/>
  <c r="BJ139" i="1" s="1"/>
  <c r="AI141" i="1"/>
  <c r="BJ141" i="1" s="1"/>
  <c r="AI142" i="1"/>
  <c r="BJ142" i="1" s="1"/>
  <c r="AI144" i="1"/>
  <c r="AI146" i="1"/>
  <c r="AI148" i="1"/>
  <c r="AI151" i="1"/>
  <c r="BD166" i="1"/>
  <c r="BJ158" i="1"/>
  <c r="BD179" i="1"/>
  <c r="BD181" i="1"/>
  <c r="BJ173" i="1"/>
  <c r="BD78" i="1"/>
  <c r="BD80" i="1"/>
  <c r="BD82" i="1"/>
  <c r="BD83" i="1"/>
  <c r="AI78" i="1"/>
  <c r="AJ79" i="1"/>
  <c r="BI79" i="1" s="1"/>
  <c r="AI81" i="1"/>
  <c r="AI83" i="1"/>
  <c r="AI85" i="1"/>
  <c r="BJ85" i="1" s="1"/>
  <c r="BD87" i="1"/>
  <c r="AI88" i="1"/>
  <c r="AI90" i="1"/>
  <c r="AJ91" i="1"/>
  <c r="BI91" i="1" s="1"/>
  <c r="AI93" i="1"/>
  <c r="BJ93" i="1" s="1"/>
  <c r="AI95" i="1"/>
  <c r="BD97" i="1"/>
  <c r="BD98" i="1"/>
  <c r="BD99" i="1"/>
  <c r="BD100" i="1"/>
  <c r="BD101" i="1"/>
  <c r="BD102" i="1"/>
  <c r="BD103" i="1"/>
  <c r="BD104" i="1"/>
  <c r="BD105" i="1"/>
  <c r="BD106" i="1"/>
  <c r="AI98" i="1"/>
  <c r="AI100" i="1"/>
  <c r="AI102" i="1"/>
  <c r="AI104" i="1"/>
  <c r="AJ105" i="1"/>
  <c r="BI105" i="1" s="1"/>
  <c r="BD107" i="1"/>
  <c r="BD108" i="1"/>
  <c r="BD109" i="1"/>
  <c r="BD110" i="1"/>
  <c r="BD111" i="1"/>
  <c r="BD112" i="1"/>
  <c r="BD113" i="1"/>
  <c r="BD114" i="1"/>
  <c r="BD115" i="1"/>
  <c r="AI108" i="1"/>
  <c r="BJ108" i="1" s="1"/>
  <c r="AI111" i="1"/>
  <c r="AJ112" i="1"/>
  <c r="BI112" i="1" s="1"/>
  <c r="AI115" i="1"/>
  <c r="AJ116" i="1"/>
  <c r="BI116" i="1" s="1"/>
  <c r="AI120" i="1"/>
  <c r="AZ124" i="1"/>
  <c r="BE124" i="1" s="1"/>
  <c r="AI122" i="1"/>
  <c r="BJ122" i="1" s="1"/>
  <c r="AI124" i="1"/>
  <c r="BJ124" i="1" s="1"/>
  <c r="AI127" i="1"/>
  <c r="BJ127" i="1" s="1"/>
  <c r="AI129" i="1"/>
  <c r="BJ129" i="1" s="1"/>
  <c r="AI131" i="1"/>
  <c r="BJ131" i="1" s="1"/>
  <c r="BD132" i="1"/>
  <c r="BD133" i="1"/>
  <c r="BD134" i="1"/>
  <c r="BD135" i="1"/>
  <c r="BD136" i="1"/>
  <c r="BD137" i="1"/>
  <c r="BD138" i="1"/>
  <c r="BD139" i="1"/>
  <c r="BD140" i="1"/>
  <c r="BD141" i="1"/>
  <c r="AI133" i="1"/>
  <c r="AI135" i="1"/>
  <c r="AI137" i="1"/>
  <c r="AJ138" i="1"/>
  <c r="BI138" i="1" s="1"/>
  <c r="AI140" i="1"/>
  <c r="BJ140" i="1" s="1"/>
  <c r="BD142" i="1"/>
  <c r="BD143" i="1"/>
  <c r="BD144" i="1"/>
  <c r="BD145" i="1"/>
  <c r="BD146" i="1"/>
  <c r="BD147" i="1"/>
  <c r="BD148" i="1"/>
  <c r="BD149" i="1"/>
  <c r="AI143" i="1"/>
  <c r="BJ143" i="1" s="1"/>
  <c r="AI145" i="1"/>
  <c r="BJ145" i="1" s="1"/>
  <c r="AI147" i="1"/>
  <c r="BJ147" i="1" s="1"/>
  <c r="AI149" i="1"/>
  <c r="BJ149" i="1" s="1"/>
  <c r="AJ150" i="1"/>
  <c r="BI150" i="1" s="1"/>
  <c r="BD152" i="1"/>
  <c r="BD153" i="1"/>
  <c r="BD154" i="1"/>
  <c r="BD155" i="1"/>
  <c r="BD156" i="1"/>
  <c r="BD157" i="1"/>
  <c r="BD158" i="1"/>
  <c r="BD159" i="1"/>
  <c r="BD160" i="1"/>
  <c r="BJ166" i="1"/>
  <c r="BD178" i="1"/>
  <c r="BD180" i="1"/>
  <c r="BD167" i="1"/>
  <c r="BD168" i="1"/>
  <c r="BD169" i="1"/>
  <c r="BD170" i="1"/>
  <c r="BD171" i="1"/>
  <c r="BD172" i="1"/>
  <c r="BD173" i="1"/>
  <c r="BD174" i="1"/>
  <c r="BD175" i="1"/>
  <c r="BD176" i="1"/>
  <c r="BD177" i="1"/>
  <c r="AI177" i="1"/>
  <c r="BJ177" i="1" s="1"/>
  <c r="AI175" i="1"/>
  <c r="AJ158" i="1"/>
  <c r="BI158" i="1" s="1"/>
  <c r="AI157" i="1"/>
  <c r="AI155" i="1"/>
  <c r="AI153" i="1"/>
  <c r="BD161" i="1"/>
  <c r="BD162" i="1"/>
  <c r="BD163" i="1"/>
  <c r="BD164" i="1"/>
  <c r="BD165" i="1"/>
  <c r="BJ159" i="1"/>
  <c r="BJ161" i="1"/>
  <c r="BJ163" i="1"/>
  <c r="BJ165" i="1"/>
  <c r="BI166" i="1"/>
  <c r="BJ167" i="1"/>
  <c r="BJ169" i="1"/>
  <c r="BJ171" i="1"/>
  <c r="AI180" i="1"/>
  <c r="BJ180" i="1" s="1"/>
  <c r="AI178" i="1"/>
  <c r="BJ178" i="1" s="1"/>
  <c r="AI176" i="1"/>
  <c r="BJ176" i="1" s="1"/>
  <c r="AI174" i="1"/>
  <c r="AJ173" i="1"/>
  <c r="BI173" i="1" s="1"/>
  <c r="AI172" i="1"/>
  <c r="AI170" i="1"/>
  <c r="BJ170" i="1" s="1"/>
  <c r="AI168" i="1"/>
  <c r="AI164" i="1"/>
  <c r="BJ164" i="1" s="1"/>
  <c r="AI162" i="1"/>
  <c r="AI160" i="1"/>
  <c r="BJ160" i="1" s="1"/>
  <c r="AI156" i="1"/>
  <c r="AI154" i="1"/>
  <c r="BJ154" i="1" s="1"/>
  <c r="AI152" i="1"/>
  <c r="BJ179" i="1"/>
  <c r="BJ181" i="1"/>
  <c r="AQ3" i="1"/>
  <c r="AP3" i="1" s="1"/>
  <c r="AQ4" i="1"/>
  <c r="AP4" i="1" s="1"/>
  <c r="AQ5" i="1"/>
  <c r="AP5" i="1" s="1"/>
  <c r="AQ6" i="1"/>
  <c r="AP6" i="1" s="1"/>
  <c r="AQ7" i="1"/>
  <c r="AP7" i="1" s="1"/>
  <c r="AQ8" i="1"/>
  <c r="AP8" i="1" s="1"/>
  <c r="AQ9" i="1"/>
  <c r="AP9" i="1" s="1"/>
  <c r="AQ10" i="1"/>
  <c r="AP10" i="1" s="1"/>
  <c r="AQ11" i="1"/>
  <c r="AP11" i="1" s="1"/>
  <c r="AQ12" i="1"/>
  <c r="AP12" i="1" s="1"/>
  <c r="AQ13" i="1"/>
  <c r="AP13" i="1" s="1"/>
  <c r="AQ14" i="1"/>
  <c r="AP14" i="1" s="1"/>
  <c r="AQ15" i="1"/>
  <c r="AP15" i="1" s="1"/>
  <c r="AQ16" i="1"/>
  <c r="AP16" i="1" s="1"/>
  <c r="AQ17" i="1"/>
  <c r="AP17" i="1" s="1"/>
  <c r="AQ18" i="1"/>
  <c r="AP18" i="1" s="1"/>
  <c r="AQ19" i="1"/>
  <c r="AP19" i="1" s="1"/>
  <c r="AQ20" i="1"/>
  <c r="AP20" i="1" s="1"/>
  <c r="AQ21" i="1"/>
  <c r="AP21" i="1" s="1"/>
  <c r="AQ22" i="1"/>
  <c r="AP22" i="1" s="1"/>
  <c r="AQ23" i="1"/>
  <c r="AP23" i="1" s="1"/>
  <c r="AQ24" i="1"/>
  <c r="AP24" i="1" s="1"/>
  <c r="AQ25" i="1"/>
  <c r="AP25" i="1" s="1"/>
  <c r="AQ26" i="1"/>
  <c r="AP26" i="1" s="1"/>
  <c r="AQ27" i="1"/>
  <c r="AP27" i="1" s="1"/>
  <c r="AQ28" i="1"/>
  <c r="AP28" i="1" s="1"/>
  <c r="AQ29" i="1"/>
  <c r="AP29" i="1" s="1"/>
  <c r="AQ30" i="1"/>
  <c r="AP30" i="1" s="1"/>
  <c r="AQ31" i="1"/>
  <c r="AP31" i="1" s="1"/>
  <c r="AQ32" i="1"/>
  <c r="AP32" i="1" s="1"/>
  <c r="AQ33" i="1"/>
  <c r="AP33" i="1" s="1"/>
  <c r="AQ34" i="1"/>
  <c r="AP34" i="1" s="1"/>
  <c r="AQ35" i="1"/>
  <c r="AP35" i="1" s="1"/>
  <c r="AQ36" i="1"/>
  <c r="AP36" i="1" s="1"/>
  <c r="AQ37" i="1"/>
  <c r="AP37" i="1" s="1"/>
  <c r="AQ38" i="1"/>
  <c r="AP38" i="1" s="1"/>
  <c r="AQ39" i="1"/>
  <c r="AP39" i="1" s="1"/>
  <c r="AQ40" i="1"/>
  <c r="AP40" i="1" s="1"/>
  <c r="AQ41" i="1"/>
  <c r="AP41" i="1" s="1"/>
  <c r="AQ42" i="1"/>
  <c r="AP42" i="1" s="1"/>
  <c r="AQ43" i="1"/>
  <c r="AP43" i="1" s="1"/>
  <c r="AQ44" i="1"/>
  <c r="AP44" i="1" s="1"/>
  <c r="AQ45" i="1"/>
  <c r="AP45" i="1" s="1"/>
  <c r="AQ46" i="1"/>
  <c r="AP46" i="1" s="1"/>
  <c r="AQ47" i="1"/>
  <c r="AP47" i="1" s="1"/>
  <c r="AQ48" i="1"/>
  <c r="AP48" i="1" s="1"/>
  <c r="AQ49" i="1"/>
  <c r="AP49" i="1" s="1"/>
  <c r="AQ50" i="1"/>
  <c r="AP50" i="1" s="1"/>
  <c r="AQ51" i="1"/>
  <c r="AP51" i="1" s="1"/>
  <c r="AQ52" i="1"/>
  <c r="AP52" i="1" s="1"/>
  <c r="AQ53" i="1"/>
  <c r="AP53" i="1" s="1"/>
  <c r="AQ54" i="1"/>
  <c r="AP54" i="1" s="1"/>
  <c r="AQ55" i="1"/>
  <c r="AP55" i="1" s="1"/>
  <c r="AQ56" i="1"/>
  <c r="AP56" i="1" s="1"/>
  <c r="AQ57" i="1"/>
  <c r="AP57" i="1" s="1"/>
  <c r="AQ58" i="1"/>
  <c r="AP58" i="1" s="1"/>
  <c r="AQ59" i="1"/>
  <c r="AP59" i="1" s="1"/>
  <c r="AQ60" i="1"/>
  <c r="AP60" i="1" s="1"/>
  <c r="AQ61" i="1"/>
  <c r="AP61" i="1" s="1"/>
  <c r="AQ62" i="1"/>
  <c r="AP62" i="1" s="1"/>
  <c r="AQ63" i="1"/>
  <c r="AP63" i="1" s="1"/>
  <c r="AQ64" i="1"/>
  <c r="AP64" i="1" s="1"/>
  <c r="AQ65" i="1"/>
  <c r="AP65" i="1" s="1"/>
  <c r="AQ66" i="1"/>
  <c r="AP66" i="1" s="1"/>
  <c r="AQ67" i="1"/>
  <c r="AP67" i="1" s="1"/>
  <c r="AQ68" i="1"/>
  <c r="AP68" i="1" s="1"/>
  <c r="AQ69" i="1"/>
  <c r="AP69" i="1" s="1"/>
  <c r="AQ70" i="1"/>
  <c r="AP70" i="1" s="1"/>
  <c r="AQ71" i="1"/>
  <c r="AP71" i="1" s="1"/>
  <c r="AQ72" i="1"/>
  <c r="AP72" i="1" s="1"/>
  <c r="AQ73" i="1"/>
  <c r="AP73" i="1" s="1"/>
  <c r="AQ74" i="1"/>
  <c r="AP74" i="1" s="1"/>
  <c r="AQ75" i="1"/>
  <c r="AP75" i="1" s="1"/>
  <c r="AQ76" i="1"/>
  <c r="AP76" i="1" s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U263" i="1" l="1"/>
  <c r="U264" i="1"/>
  <c r="V264" i="1" s="1"/>
  <c r="U261" i="1"/>
  <c r="U262" i="1"/>
  <c r="V262" i="1" s="1"/>
  <c r="U265" i="1"/>
  <c r="U266" i="1"/>
  <c r="V266" i="1" s="1"/>
  <c r="U256" i="1"/>
  <c r="V256" i="1" s="1"/>
  <c r="U257" i="1"/>
  <c r="V257" i="1" s="1"/>
  <c r="U255" i="1"/>
  <c r="U260" i="1"/>
  <c r="V260" i="1" s="1"/>
  <c r="U259" i="1"/>
  <c r="U258" i="1"/>
  <c r="V258" i="1" s="1"/>
  <c r="V259" i="1"/>
  <c r="V255" i="1"/>
  <c r="V263" i="1"/>
  <c r="V265" i="1"/>
  <c r="V261" i="1"/>
  <c r="BJ157" i="1"/>
  <c r="BJ153" i="1"/>
  <c r="BJ174" i="1"/>
  <c r="BJ156" i="1"/>
  <c r="BJ152" i="1"/>
  <c r="BJ175" i="1"/>
  <c r="BJ172" i="1"/>
  <c r="BJ168" i="1"/>
  <c r="BJ162" i="1"/>
  <c r="BJ155" i="1"/>
  <c r="BJ137" i="1"/>
  <c r="BJ135" i="1"/>
  <c r="BJ133" i="1"/>
  <c r="BJ120" i="1"/>
  <c r="BJ115" i="1"/>
  <c r="BJ111" i="1"/>
  <c r="BJ104" i="1"/>
  <c r="BJ102" i="1"/>
  <c r="BJ100" i="1"/>
  <c r="BJ98" i="1"/>
  <c r="BJ95" i="1"/>
  <c r="BJ90" i="1"/>
  <c r="BJ88" i="1"/>
  <c r="BJ83" i="1"/>
  <c r="BJ81" i="1"/>
  <c r="BJ78" i="1"/>
  <c r="BJ151" i="1"/>
  <c r="BJ148" i="1"/>
  <c r="BJ146" i="1"/>
  <c r="BJ144" i="1"/>
  <c r="BJ99" i="1"/>
  <c r="BJ97" i="1"/>
  <c r="BJ96" i="1"/>
  <c r="BJ94" i="1"/>
  <c r="BJ92" i="1"/>
  <c r="BJ89" i="1"/>
  <c r="BJ87" i="1"/>
  <c r="BJ86" i="1"/>
  <c r="BJ84" i="1"/>
  <c r="BJ82" i="1"/>
  <c r="BJ80" i="1"/>
  <c r="AE63" i="1"/>
  <c r="AE65" i="1"/>
  <c r="N76" i="1"/>
  <c r="O76" i="1"/>
  <c r="AJ76" i="1" s="1"/>
  <c r="P76" i="1"/>
  <c r="AV76" i="1"/>
  <c r="BA76" i="1" s="1"/>
  <c r="BG76" i="1"/>
  <c r="N75" i="1"/>
  <c r="AI75" i="1" s="1"/>
  <c r="O75" i="1"/>
  <c r="AJ75" i="1" s="1"/>
  <c r="P75" i="1"/>
  <c r="AV75" i="1"/>
  <c r="BA75" i="1" s="1"/>
  <c r="BG75" i="1"/>
  <c r="N74" i="1"/>
  <c r="O74" i="1"/>
  <c r="AJ74" i="1" s="1"/>
  <c r="P74" i="1"/>
  <c r="AV74" i="1"/>
  <c r="BA74" i="1" s="1"/>
  <c r="BG74" i="1"/>
  <c r="N73" i="1"/>
  <c r="O73" i="1"/>
  <c r="AJ73" i="1" s="1"/>
  <c r="P73" i="1"/>
  <c r="AV73" i="1"/>
  <c r="BA73" i="1" s="1"/>
  <c r="BG73" i="1"/>
  <c r="N72" i="1"/>
  <c r="O72" i="1"/>
  <c r="AJ72" i="1" s="1"/>
  <c r="P72" i="1"/>
  <c r="AV72" i="1"/>
  <c r="BA72" i="1" s="1"/>
  <c r="BG72" i="1"/>
  <c r="AW76" i="1"/>
  <c r="BB76" i="1" s="1"/>
  <c r="BF76" i="1"/>
  <c r="AW75" i="1"/>
  <c r="BB75" i="1" s="1"/>
  <c r="BF75" i="1"/>
  <c r="AW74" i="1"/>
  <c r="BB74" i="1" s="1"/>
  <c r="BF74" i="1"/>
  <c r="AW73" i="1"/>
  <c r="BB73" i="1" s="1"/>
  <c r="BF73" i="1"/>
  <c r="AW72" i="1"/>
  <c r="BB72" i="1" s="1"/>
  <c r="BF72" i="1"/>
  <c r="AU76" i="1"/>
  <c r="AY76" i="1" s="1"/>
  <c r="AU75" i="1"/>
  <c r="AY75" i="1" s="1"/>
  <c r="AU74" i="1"/>
  <c r="AY74" i="1" s="1"/>
  <c r="AU73" i="1"/>
  <c r="AY73" i="1" s="1"/>
  <c r="AU72" i="1"/>
  <c r="AY72" i="1" s="1"/>
  <c r="AT76" i="1"/>
  <c r="AT75" i="1"/>
  <c r="AT74" i="1"/>
  <c r="AT73" i="1"/>
  <c r="AT72" i="1"/>
  <c r="N71" i="1"/>
  <c r="O71" i="1"/>
  <c r="AJ71" i="1" s="1"/>
  <c r="P71" i="1"/>
  <c r="AV71" i="1"/>
  <c r="BA71" i="1" s="1"/>
  <c r="BG71" i="1"/>
  <c r="N70" i="1"/>
  <c r="O70" i="1"/>
  <c r="AJ70" i="1" s="1"/>
  <c r="P70" i="1"/>
  <c r="AV70" i="1"/>
  <c r="BA70" i="1" s="1"/>
  <c r="BG70" i="1"/>
  <c r="N69" i="1"/>
  <c r="AI69" i="1" s="1"/>
  <c r="O69" i="1"/>
  <c r="P69" i="1"/>
  <c r="AV69" i="1"/>
  <c r="BA69" i="1" s="1"/>
  <c r="BG69" i="1"/>
  <c r="N68" i="1"/>
  <c r="O68" i="1"/>
  <c r="AJ68" i="1" s="1"/>
  <c r="P68" i="1"/>
  <c r="AV68" i="1"/>
  <c r="BA68" i="1" s="1"/>
  <c r="BG68" i="1"/>
  <c r="N67" i="1"/>
  <c r="O67" i="1"/>
  <c r="AJ67" i="1" s="1"/>
  <c r="P67" i="1"/>
  <c r="AV67" i="1"/>
  <c r="BA67" i="1" s="1"/>
  <c r="BG67" i="1"/>
  <c r="N66" i="1"/>
  <c r="O66" i="1"/>
  <c r="AJ66" i="1" s="1"/>
  <c r="P66" i="1"/>
  <c r="AV66" i="1"/>
  <c r="BA66" i="1" s="1"/>
  <c r="BG66" i="1"/>
  <c r="N65" i="1"/>
  <c r="O65" i="1"/>
  <c r="AJ65" i="1" s="1"/>
  <c r="P65" i="1"/>
  <c r="AV65" i="1"/>
  <c r="BA65" i="1" s="1"/>
  <c r="BG65" i="1"/>
  <c r="N64" i="1"/>
  <c r="O64" i="1"/>
  <c r="AJ64" i="1" s="1"/>
  <c r="P64" i="1"/>
  <c r="AV64" i="1"/>
  <c r="BA64" i="1" s="1"/>
  <c r="BG64" i="1"/>
  <c r="N63" i="1"/>
  <c r="AI63" i="1" s="1"/>
  <c r="O63" i="1"/>
  <c r="P63" i="1"/>
  <c r="AV63" i="1"/>
  <c r="BA63" i="1" s="1"/>
  <c r="BG63" i="1"/>
  <c r="N62" i="1"/>
  <c r="O62" i="1"/>
  <c r="AJ62" i="1" s="1"/>
  <c r="P62" i="1"/>
  <c r="AV62" i="1"/>
  <c r="BA62" i="1" s="1"/>
  <c r="BG62" i="1"/>
  <c r="N61" i="1"/>
  <c r="AI61" i="1" s="1"/>
  <c r="O61" i="1"/>
  <c r="P61" i="1"/>
  <c r="AV61" i="1"/>
  <c r="BA61" i="1" s="1"/>
  <c r="BG61" i="1"/>
  <c r="N60" i="1"/>
  <c r="O60" i="1"/>
  <c r="AJ60" i="1" s="1"/>
  <c r="P60" i="1"/>
  <c r="AV60" i="1"/>
  <c r="BA60" i="1" s="1"/>
  <c r="BG60" i="1"/>
  <c r="N59" i="1"/>
  <c r="O59" i="1"/>
  <c r="AJ59" i="1" s="1"/>
  <c r="P59" i="1"/>
  <c r="AV59" i="1"/>
  <c r="BA59" i="1" s="1"/>
  <c r="BG59" i="1"/>
  <c r="N58" i="1"/>
  <c r="O58" i="1"/>
  <c r="AJ58" i="1" s="1"/>
  <c r="P58" i="1"/>
  <c r="AV58" i="1"/>
  <c r="BA58" i="1" s="1"/>
  <c r="BG58" i="1"/>
  <c r="N57" i="1"/>
  <c r="O57" i="1"/>
  <c r="AJ57" i="1" s="1"/>
  <c r="P57" i="1"/>
  <c r="AV57" i="1"/>
  <c r="BA57" i="1" s="1"/>
  <c r="BG57" i="1"/>
  <c r="N56" i="1"/>
  <c r="O56" i="1"/>
  <c r="AJ56" i="1" s="1"/>
  <c r="P56" i="1"/>
  <c r="AV56" i="1"/>
  <c r="BA56" i="1" s="1"/>
  <c r="BG56" i="1"/>
  <c r="N55" i="1"/>
  <c r="O55" i="1"/>
  <c r="AJ55" i="1" s="1"/>
  <c r="P55" i="1"/>
  <c r="AV55" i="1"/>
  <c r="BA55" i="1" s="1"/>
  <c r="BG55" i="1"/>
  <c r="N54" i="1"/>
  <c r="O54" i="1"/>
  <c r="AJ54" i="1" s="1"/>
  <c r="P54" i="1"/>
  <c r="AV54" i="1"/>
  <c r="BG54" i="1"/>
  <c r="N53" i="1"/>
  <c r="O53" i="1"/>
  <c r="AJ53" i="1" s="1"/>
  <c r="P53" i="1"/>
  <c r="AV53" i="1"/>
  <c r="BA53" i="1" s="1"/>
  <c r="BG53" i="1"/>
  <c r="N52" i="1"/>
  <c r="O52" i="1"/>
  <c r="AJ52" i="1" s="1"/>
  <c r="BI52" i="1" s="1"/>
  <c r="P52" i="1"/>
  <c r="AV52" i="1"/>
  <c r="BA52" i="1" s="1"/>
  <c r="BG52" i="1"/>
  <c r="AW71" i="1"/>
  <c r="BB71" i="1" s="1"/>
  <c r="BF71" i="1"/>
  <c r="AW70" i="1"/>
  <c r="BB70" i="1" s="1"/>
  <c r="BF70" i="1"/>
  <c r="AW69" i="1"/>
  <c r="BB69" i="1" s="1"/>
  <c r="BF69" i="1"/>
  <c r="AW68" i="1"/>
  <c r="BB68" i="1" s="1"/>
  <c r="BF68" i="1"/>
  <c r="AW67" i="1"/>
  <c r="BB67" i="1" s="1"/>
  <c r="BF67" i="1"/>
  <c r="AW66" i="1"/>
  <c r="BB66" i="1" s="1"/>
  <c r="BF66" i="1"/>
  <c r="AW65" i="1"/>
  <c r="BB65" i="1" s="1"/>
  <c r="BF65" i="1"/>
  <c r="AW64" i="1"/>
  <c r="BB64" i="1" s="1"/>
  <c r="BF64" i="1"/>
  <c r="AW63" i="1"/>
  <c r="BB63" i="1" s="1"/>
  <c r="BF63" i="1"/>
  <c r="AW62" i="1"/>
  <c r="BB62" i="1" s="1"/>
  <c r="BF62" i="1"/>
  <c r="AW61" i="1"/>
  <c r="BB61" i="1" s="1"/>
  <c r="BF61" i="1"/>
  <c r="AW60" i="1"/>
  <c r="BB60" i="1" s="1"/>
  <c r="BF60" i="1"/>
  <c r="AW59" i="1"/>
  <c r="BB59" i="1" s="1"/>
  <c r="BF59" i="1"/>
  <c r="AW58" i="1"/>
  <c r="BB58" i="1" s="1"/>
  <c r="BF58" i="1"/>
  <c r="AW57" i="1"/>
  <c r="BB57" i="1" s="1"/>
  <c r="BF57" i="1"/>
  <c r="AW56" i="1"/>
  <c r="BB56" i="1" s="1"/>
  <c r="BF56" i="1"/>
  <c r="AW55" i="1"/>
  <c r="BB55" i="1" s="1"/>
  <c r="BF55" i="1"/>
  <c r="AW54" i="1"/>
  <c r="BB54" i="1" s="1"/>
  <c r="BF54" i="1"/>
  <c r="AW53" i="1"/>
  <c r="BB53" i="1" s="1"/>
  <c r="BF53" i="1"/>
  <c r="AW52" i="1"/>
  <c r="BB52" i="1" s="1"/>
  <c r="BF52" i="1"/>
  <c r="AU71" i="1"/>
  <c r="AY71" i="1" s="1"/>
  <c r="AU70" i="1"/>
  <c r="AY70" i="1" s="1"/>
  <c r="AU69" i="1"/>
  <c r="AY69" i="1" s="1"/>
  <c r="AU68" i="1"/>
  <c r="AY68" i="1" s="1"/>
  <c r="AU67" i="1"/>
  <c r="AY67" i="1" s="1"/>
  <c r="AU66" i="1"/>
  <c r="AY66" i="1" s="1"/>
  <c r="AU65" i="1"/>
  <c r="AY65" i="1" s="1"/>
  <c r="AU64" i="1"/>
  <c r="AY64" i="1" s="1"/>
  <c r="AU63" i="1"/>
  <c r="AY63" i="1" s="1"/>
  <c r="AU62" i="1"/>
  <c r="AY62" i="1" s="1"/>
  <c r="AU61" i="1"/>
  <c r="AY61" i="1" s="1"/>
  <c r="AU60" i="1"/>
  <c r="AY60" i="1" s="1"/>
  <c r="AU59" i="1"/>
  <c r="AY59" i="1" s="1"/>
  <c r="AU58" i="1"/>
  <c r="AY58" i="1" s="1"/>
  <c r="AU57" i="1"/>
  <c r="AY57" i="1" s="1"/>
  <c r="AU56" i="1"/>
  <c r="AY56" i="1" s="1"/>
  <c r="AU55" i="1"/>
  <c r="AY55" i="1" s="1"/>
  <c r="AU54" i="1"/>
  <c r="AY54" i="1" s="1"/>
  <c r="AU53" i="1"/>
  <c r="AY53" i="1" s="1"/>
  <c r="AU52" i="1"/>
  <c r="AY52" i="1" s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E30" i="1"/>
  <c r="AH30" i="1"/>
  <c r="AH31" i="1"/>
  <c r="AE32" i="1"/>
  <c r="AH32" i="1"/>
  <c r="AH33" i="1"/>
  <c r="AE34" i="1"/>
  <c r="AH34" i="1"/>
  <c r="AH35" i="1"/>
  <c r="N51" i="1"/>
  <c r="O51" i="1"/>
  <c r="AJ51" i="1" s="1"/>
  <c r="P51" i="1"/>
  <c r="AV51" i="1"/>
  <c r="BA51" i="1" s="1"/>
  <c r="BG51" i="1"/>
  <c r="N50" i="1"/>
  <c r="AI50" i="1" s="1"/>
  <c r="O50" i="1"/>
  <c r="AJ50" i="1" s="1"/>
  <c r="P50" i="1"/>
  <c r="AV50" i="1"/>
  <c r="BA50" i="1" s="1"/>
  <c r="BG50" i="1"/>
  <c r="N49" i="1"/>
  <c r="O49" i="1"/>
  <c r="AJ49" i="1" s="1"/>
  <c r="P49" i="1"/>
  <c r="AV49" i="1"/>
  <c r="BA49" i="1" s="1"/>
  <c r="BG49" i="1"/>
  <c r="N48" i="1"/>
  <c r="AI48" i="1" s="1"/>
  <c r="O48" i="1"/>
  <c r="AJ48" i="1" s="1"/>
  <c r="P48" i="1"/>
  <c r="AV48" i="1"/>
  <c r="BA48" i="1" s="1"/>
  <c r="BG48" i="1"/>
  <c r="N47" i="1"/>
  <c r="O47" i="1"/>
  <c r="AJ47" i="1" s="1"/>
  <c r="P47" i="1"/>
  <c r="AV47" i="1"/>
  <c r="BA47" i="1" s="1"/>
  <c r="BG47" i="1"/>
  <c r="N46" i="1"/>
  <c r="AI46" i="1" s="1"/>
  <c r="O46" i="1"/>
  <c r="AJ46" i="1" s="1"/>
  <c r="P46" i="1"/>
  <c r="AV46" i="1"/>
  <c r="BA46" i="1" s="1"/>
  <c r="BG46" i="1"/>
  <c r="N45" i="1"/>
  <c r="O45" i="1"/>
  <c r="AJ45" i="1" s="1"/>
  <c r="P45" i="1"/>
  <c r="AV45" i="1"/>
  <c r="BA45" i="1" s="1"/>
  <c r="BG45" i="1"/>
  <c r="N44" i="1"/>
  <c r="AI44" i="1" s="1"/>
  <c r="O44" i="1"/>
  <c r="AJ44" i="1" s="1"/>
  <c r="P44" i="1"/>
  <c r="AV44" i="1"/>
  <c r="BA44" i="1" s="1"/>
  <c r="BG44" i="1"/>
  <c r="N43" i="1"/>
  <c r="O43" i="1"/>
  <c r="AJ43" i="1" s="1"/>
  <c r="P43" i="1"/>
  <c r="AV43" i="1"/>
  <c r="BA43" i="1" s="1"/>
  <c r="BG43" i="1"/>
  <c r="N42" i="1"/>
  <c r="AI42" i="1" s="1"/>
  <c r="O42" i="1"/>
  <c r="AJ42" i="1" s="1"/>
  <c r="P42" i="1"/>
  <c r="AV42" i="1"/>
  <c r="BA42" i="1" s="1"/>
  <c r="BG42" i="1"/>
  <c r="N41" i="1"/>
  <c r="O41" i="1"/>
  <c r="AJ41" i="1" s="1"/>
  <c r="P41" i="1"/>
  <c r="AV41" i="1"/>
  <c r="BA41" i="1" s="1"/>
  <c r="BG41" i="1"/>
  <c r="N40" i="1"/>
  <c r="O40" i="1"/>
  <c r="AJ40" i="1" s="1"/>
  <c r="P40" i="1"/>
  <c r="AV40" i="1"/>
  <c r="BA40" i="1" s="1"/>
  <c r="BG40" i="1"/>
  <c r="N39" i="1"/>
  <c r="O39" i="1"/>
  <c r="AJ39" i="1" s="1"/>
  <c r="P39" i="1"/>
  <c r="AV39" i="1"/>
  <c r="BA39" i="1" s="1"/>
  <c r="BG39" i="1"/>
  <c r="N38" i="1"/>
  <c r="O38" i="1"/>
  <c r="AJ38" i="1" s="1"/>
  <c r="BI38" i="1" s="1"/>
  <c r="P38" i="1"/>
  <c r="AV38" i="1"/>
  <c r="BA38" i="1" s="1"/>
  <c r="BG38" i="1"/>
  <c r="N37" i="1"/>
  <c r="O37" i="1"/>
  <c r="AJ37" i="1" s="1"/>
  <c r="BI37" i="1" s="1"/>
  <c r="P37" i="1"/>
  <c r="AV37" i="1"/>
  <c r="BA37" i="1" s="1"/>
  <c r="BG37" i="1"/>
  <c r="AW51" i="1"/>
  <c r="BB51" i="1" s="1"/>
  <c r="BF51" i="1"/>
  <c r="AW50" i="1"/>
  <c r="BB50" i="1" s="1"/>
  <c r="BF50" i="1"/>
  <c r="AW49" i="1"/>
  <c r="BB49" i="1" s="1"/>
  <c r="BF49" i="1"/>
  <c r="AW48" i="1"/>
  <c r="BB48" i="1" s="1"/>
  <c r="BF48" i="1"/>
  <c r="AW47" i="1"/>
  <c r="BB47" i="1" s="1"/>
  <c r="BF47" i="1"/>
  <c r="AW46" i="1"/>
  <c r="BB46" i="1" s="1"/>
  <c r="BF46" i="1"/>
  <c r="AW45" i="1"/>
  <c r="BB45" i="1" s="1"/>
  <c r="BF45" i="1"/>
  <c r="AW44" i="1"/>
  <c r="BB44" i="1" s="1"/>
  <c r="BF44" i="1"/>
  <c r="AW43" i="1"/>
  <c r="BB43" i="1" s="1"/>
  <c r="BF43" i="1"/>
  <c r="AW42" i="1"/>
  <c r="BB42" i="1" s="1"/>
  <c r="BF42" i="1"/>
  <c r="AW41" i="1"/>
  <c r="BB41" i="1" s="1"/>
  <c r="BF41" i="1"/>
  <c r="AW40" i="1"/>
  <c r="BB40" i="1" s="1"/>
  <c r="BF40" i="1"/>
  <c r="AW39" i="1"/>
  <c r="BB39" i="1" s="1"/>
  <c r="BF39" i="1"/>
  <c r="AW38" i="1"/>
  <c r="BB38" i="1" s="1"/>
  <c r="BF38" i="1"/>
  <c r="AW37" i="1"/>
  <c r="BB37" i="1" s="1"/>
  <c r="BF37" i="1"/>
  <c r="AU51" i="1"/>
  <c r="AY51" i="1" s="1"/>
  <c r="AU50" i="1"/>
  <c r="AY50" i="1" s="1"/>
  <c r="AU49" i="1"/>
  <c r="AY49" i="1" s="1"/>
  <c r="AU48" i="1"/>
  <c r="AY48" i="1" s="1"/>
  <c r="AU47" i="1"/>
  <c r="AY47" i="1" s="1"/>
  <c r="AU46" i="1"/>
  <c r="AY46" i="1" s="1"/>
  <c r="AU45" i="1"/>
  <c r="AY45" i="1" s="1"/>
  <c r="AU44" i="1"/>
  <c r="AY44" i="1" s="1"/>
  <c r="AU43" i="1"/>
  <c r="AY43" i="1" s="1"/>
  <c r="AU42" i="1"/>
  <c r="AY42" i="1" s="1"/>
  <c r="AU41" i="1"/>
  <c r="AY41" i="1" s="1"/>
  <c r="AU40" i="1"/>
  <c r="AY40" i="1" s="1"/>
  <c r="AU39" i="1"/>
  <c r="AY39" i="1" s="1"/>
  <c r="AU38" i="1"/>
  <c r="AY38" i="1" s="1"/>
  <c r="AU37" i="1"/>
  <c r="AY37" i="1" s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N36" i="1"/>
  <c r="O36" i="1"/>
  <c r="AJ36" i="1" s="1"/>
  <c r="BI36" i="1" s="1"/>
  <c r="P36" i="1"/>
  <c r="AV36" i="1"/>
  <c r="BA36" i="1" s="1"/>
  <c r="BG36" i="1"/>
  <c r="N35" i="1"/>
  <c r="O35" i="1"/>
  <c r="AJ35" i="1" s="1"/>
  <c r="P35" i="1"/>
  <c r="AV35" i="1"/>
  <c r="BA35" i="1" s="1"/>
  <c r="BG35" i="1"/>
  <c r="N34" i="1"/>
  <c r="AI34" i="1" s="1"/>
  <c r="O34" i="1"/>
  <c r="P34" i="1"/>
  <c r="AV34" i="1"/>
  <c r="BA34" i="1" s="1"/>
  <c r="BG34" i="1"/>
  <c r="N33" i="1"/>
  <c r="O33" i="1"/>
  <c r="AJ33" i="1" s="1"/>
  <c r="P33" i="1"/>
  <c r="AV33" i="1"/>
  <c r="BA33" i="1" s="1"/>
  <c r="BG33" i="1"/>
  <c r="N32" i="1"/>
  <c r="O32" i="1"/>
  <c r="AJ32" i="1" s="1"/>
  <c r="P32" i="1"/>
  <c r="AV32" i="1"/>
  <c r="BA32" i="1" s="1"/>
  <c r="BG32" i="1"/>
  <c r="AW36" i="1"/>
  <c r="BB36" i="1" s="1"/>
  <c r="BF36" i="1"/>
  <c r="AW35" i="1"/>
  <c r="BB35" i="1" s="1"/>
  <c r="BF35" i="1"/>
  <c r="AW34" i="1"/>
  <c r="BB34" i="1" s="1"/>
  <c r="BF34" i="1"/>
  <c r="AW33" i="1"/>
  <c r="BB33" i="1" s="1"/>
  <c r="BF33" i="1"/>
  <c r="AW32" i="1"/>
  <c r="BB32" i="1" s="1"/>
  <c r="BF32" i="1"/>
  <c r="AU36" i="1"/>
  <c r="AY36" i="1" s="1"/>
  <c r="AU35" i="1"/>
  <c r="AY35" i="1" s="1"/>
  <c r="AU34" i="1"/>
  <c r="AY34" i="1" s="1"/>
  <c r="AU33" i="1"/>
  <c r="AY33" i="1" s="1"/>
  <c r="AU32" i="1"/>
  <c r="AY32" i="1" s="1"/>
  <c r="AT36" i="1"/>
  <c r="AT35" i="1"/>
  <c r="AT34" i="1"/>
  <c r="AT33" i="1"/>
  <c r="AT32" i="1"/>
  <c r="N31" i="1"/>
  <c r="O31" i="1"/>
  <c r="AJ31" i="1" s="1"/>
  <c r="P31" i="1"/>
  <c r="AV31" i="1"/>
  <c r="BA31" i="1" s="1"/>
  <c r="BG31" i="1"/>
  <c r="N30" i="1"/>
  <c r="O30" i="1"/>
  <c r="AJ30" i="1" s="1"/>
  <c r="P30" i="1"/>
  <c r="AV30" i="1"/>
  <c r="BA30" i="1" s="1"/>
  <c r="BG30" i="1"/>
  <c r="N29" i="1"/>
  <c r="O29" i="1"/>
  <c r="AJ29" i="1" s="1"/>
  <c r="BI29" i="1" s="1"/>
  <c r="P29" i="1"/>
  <c r="AV29" i="1"/>
  <c r="BA29" i="1" s="1"/>
  <c r="BG29" i="1"/>
  <c r="N28" i="1"/>
  <c r="O28" i="1"/>
  <c r="AJ28" i="1" s="1"/>
  <c r="BI28" i="1" s="1"/>
  <c r="P28" i="1"/>
  <c r="AV28" i="1"/>
  <c r="BA28" i="1" s="1"/>
  <c r="BG28" i="1"/>
  <c r="N27" i="1"/>
  <c r="O27" i="1"/>
  <c r="AJ27" i="1" s="1"/>
  <c r="P27" i="1"/>
  <c r="AV27" i="1"/>
  <c r="BA27" i="1" s="1"/>
  <c r="BG27" i="1"/>
  <c r="N26" i="1"/>
  <c r="O26" i="1"/>
  <c r="AJ26" i="1" s="1"/>
  <c r="BI26" i="1" s="1"/>
  <c r="P26" i="1"/>
  <c r="AV26" i="1"/>
  <c r="BA26" i="1" s="1"/>
  <c r="BG26" i="1"/>
  <c r="N25" i="1"/>
  <c r="O25" i="1"/>
  <c r="AJ25" i="1" s="1"/>
  <c r="P25" i="1"/>
  <c r="AV25" i="1"/>
  <c r="BA25" i="1" s="1"/>
  <c r="BG25" i="1"/>
  <c r="N24" i="1"/>
  <c r="AI24" i="1" s="1"/>
  <c r="O24" i="1"/>
  <c r="P24" i="1"/>
  <c r="AV24" i="1"/>
  <c r="BA24" i="1" s="1"/>
  <c r="BG24" i="1"/>
  <c r="N23" i="1"/>
  <c r="AI23" i="1" s="1"/>
  <c r="BJ23" i="1" s="1"/>
  <c r="O23" i="1"/>
  <c r="AJ23" i="1" s="1"/>
  <c r="BI72" i="1" s="1"/>
  <c r="P23" i="1"/>
  <c r="AV23" i="1"/>
  <c r="BA23" i="1" s="1"/>
  <c r="BG23" i="1"/>
  <c r="N22" i="1"/>
  <c r="O22" i="1"/>
  <c r="AJ22" i="1" s="1"/>
  <c r="P22" i="1"/>
  <c r="AV22" i="1"/>
  <c r="BA22" i="1" s="1"/>
  <c r="BG22" i="1"/>
  <c r="AW31" i="1"/>
  <c r="BB31" i="1" s="1"/>
  <c r="BF31" i="1"/>
  <c r="AW30" i="1"/>
  <c r="BB30" i="1" s="1"/>
  <c r="BF30" i="1"/>
  <c r="AW29" i="1"/>
  <c r="BB29" i="1" s="1"/>
  <c r="BF29" i="1"/>
  <c r="AW28" i="1"/>
  <c r="BB28" i="1" s="1"/>
  <c r="BF28" i="1"/>
  <c r="AW27" i="1"/>
  <c r="BB27" i="1" s="1"/>
  <c r="BF27" i="1"/>
  <c r="AW26" i="1"/>
  <c r="BB26" i="1" s="1"/>
  <c r="BF26" i="1"/>
  <c r="AW25" i="1"/>
  <c r="BB25" i="1" s="1"/>
  <c r="BF25" i="1"/>
  <c r="AW24" i="1"/>
  <c r="BB24" i="1" s="1"/>
  <c r="BF24" i="1"/>
  <c r="AW23" i="1"/>
  <c r="BB23" i="1" s="1"/>
  <c r="BF23" i="1"/>
  <c r="AW22" i="1"/>
  <c r="BB22" i="1" s="1"/>
  <c r="BF22" i="1"/>
  <c r="AU31" i="1"/>
  <c r="AY31" i="1" s="1"/>
  <c r="AU30" i="1"/>
  <c r="AY30" i="1" s="1"/>
  <c r="AU29" i="1"/>
  <c r="AY29" i="1" s="1"/>
  <c r="AU28" i="1"/>
  <c r="AY28" i="1" s="1"/>
  <c r="AU27" i="1"/>
  <c r="AY27" i="1" s="1"/>
  <c r="AU26" i="1"/>
  <c r="AY26" i="1" s="1"/>
  <c r="AU25" i="1"/>
  <c r="AY25" i="1" s="1"/>
  <c r="AU24" i="1"/>
  <c r="AY24" i="1" s="1"/>
  <c r="AU23" i="1"/>
  <c r="AY23" i="1" s="1"/>
  <c r="AU22" i="1"/>
  <c r="AY22" i="1" s="1"/>
  <c r="AT31" i="1"/>
  <c r="AT30" i="1"/>
  <c r="AT29" i="1"/>
  <c r="AT28" i="1"/>
  <c r="AT27" i="1"/>
  <c r="AT26" i="1"/>
  <c r="AT25" i="1"/>
  <c r="AT24" i="1"/>
  <c r="AT23" i="1"/>
  <c r="AT22" i="1"/>
  <c r="AB3" i="1"/>
  <c r="AB4" i="1"/>
  <c r="AB5" i="1"/>
  <c r="AB6" i="1"/>
  <c r="AB7" i="1"/>
  <c r="AB8" i="1"/>
  <c r="AB9" i="1"/>
  <c r="AB10" i="1"/>
  <c r="AB12" i="1"/>
  <c r="AB13" i="1"/>
  <c r="AB14" i="1"/>
  <c r="AB15" i="1"/>
  <c r="AB16" i="1"/>
  <c r="AB17" i="1"/>
  <c r="AB18" i="1"/>
  <c r="AB19" i="1"/>
  <c r="AB20" i="1"/>
  <c r="AB21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BA54" i="1" l="1"/>
  <c r="AZ27" i="1"/>
  <c r="BE27" i="1" s="1"/>
  <c r="BD31" i="1"/>
  <c r="BD32" i="1"/>
  <c r="AZ39" i="1"/>
  <c r="BE39" i="1" s="1"/>
  <c r="AZ47" i="1"/>
  <c r="BE47" i="1" s="1"/>
  <c r="BD40" i="1"/>
  <c r="BD44" i="1"/>
  <c r="BD48" i="1"/>
  <c r="AZ54" i="1"/>
  <c r="BE54" i="1" s="1"/>
  <c r="AZ56" i="1"/>
  <c r="BE56" i="1" s="1"/>
  <c r="AZ58" i="1"/>
  <c r="BE58" i="1" s="1"/>
  <c r="AZ60" i="1"/>
  <c r="BE60" i="1" s="1"/>
  <c r="AZ62" i="1"/>
  <c r="BE62" i="1" s="1"/>
  <c r="AZ64" i="1"/>
  <c r="BE64" i="1" s="1"/>
  <c r="AZ66" i="1"/>
  <c r="BE66" i="1" s="1"/>
  <c r="AZ68" i="1"/>
  <c r="BE68" i="1" s="1"/>
  <c r="AZ70" i="1"/>
  <c r="BE70" i="1" s="1"/>
  <c r="BD54" i="1"/>
  <c r="BD58" i="1"/>
  <c r="BD62" i="1"/>
  <c r="BD66" i="1"/>
  <c r="BD70" i="1"/>
  <c r="AZ73" i="1"/>
  <c r="BE73" i="1" s="1"/>
  <c r="BD72" i="1"/>
  <c r="BD74" i="1"/>
  <c r="AZ25" i="1"/>
  <c r="BE25" i="1" s="1"/>
  <c r="AZ31" i="1"/>
  <c r="BE31" i="1" s="1"/>
  <c r="BD25" i="1"/>
  <c r="AZ24" i="1"/>
  <c r="BE24" i="1" s="1"/>
  <c r="BD24" i="1"/>
  <c r="AZ32" i="1"/>
  <c r="BE32" i="1" s="1"/>
  <c r="AZ40" i="1"/>
  <c r="BE40" i="1" s="1"/>
  <c r="AZ44" i="1"/>
  <c r="BE44" i="1" s="1"/>
  <c r="AZ48" i="1"/>
  <c r="BE48" i="1" s="1"/>
  <c r="BD39" i="1"/>
  <c r="BD47" i="1"/>
  <c r="AZ53" i="1"/>
  <c r="BE53" i="1" s="1"/>
  <c r="AZ55" i="1"/>
  <c r="BE55" i="1" s="1"/>
  <c r="AZ57" i="1"/>
  <c r="BE57" i="1" s="1"/>
  <c r="AZ59" i="1"/>
  <c r="BE59" i="1" s="1"/>
  <c r="AZ61" i="1"/>
  <c r="BE61" i="1" s="1"/>
  <c r="AZ63" i="1"/>
  <c r="BE63" i="1" s="1"/>
  <c r="AZ65" i="1"/>
  <c r="BE65" i="1" s="1"/>
  <c r="AZ69" i="1"/>
  <c r="BE69" i="1" s="1"/>
  <c r="AZ71" i="1"/>
  <c r="BE71" i="1" s="1"/>
  <c r="BD55" i="1"/>
  <c r="BD57" i="1"/>
  <c r="BD59" i="1"/>
  <c r="BD63" i="1"/>
  <c r="BD65" i="1"/>
  <c r="BD71" i="1"/>
  <c r="AZ72" i="1"/>
  <c r="BE72" i="1" s="1"/>
  <c r="AZ74" i="1"/>
  <c r="BE74" i="1" s="1"/>
  <c r="BD73" i="1"/>
  <c r="AE21" i="1"/>
  <c r="AE19" i="1"/>
  <c r="AE18" i="1"/>
  <c r="AE15" i="1"/>
  <c r="AE14" i="1"/>
  <c r="AE3" i="1"/>
  <c r="BI33" i="1"/>
  <c r="BI73" i="1"/>
  <c r="BI43" i="1"/>
  <c r="BI59" i="1"/>
  <c r="AH51" i="1"/>
  <c r="Y50" i="1"/>
  <c r="AE49" i="1"/>
  <c r="AB49" i="1"/>
  <c r="Y48" i="1"/>
  <c r="AE47" i="1"/>
  <c r="AB47" i="1"/>
  <c r="AE46" i="1"/>
  <c r="AH45" i="1"/>
  <c r="AB44" i="1"/>
  <c r="AB42" i="1"/>
  <c r="AB40" i="1"/>
  <c r="AB38" i="1"/>
  <c r="AB36" i="1"/>
  <c r="AB34" i="1"/>
  <c r="AB32" i="1"/>
  <c r="AB30" i="1"/>
  <c r="AH27" i="1"/>
  <c r="AH25" i="1"/>
  <c r="AH23" i="1"/>
  <c r="AE13" i="1"/>
  <c r="AE9" i="1"/>
  <c r="BI65" i="1"/>
  <c r="BI66" i="1"/>
  <c r="AH28" i="1"/>
  <c r="AH26" i="1"/>
  <c r="AH24" i="1"/>
  <c r="AH22" i="1"/>
  <c r="BI75" i="1"/>
  <c r="AE76" i="1"/>
  <c r="Y76" i="1"/>
  <c r="AE74" i="1"/>
  <c r="Y74" i="1"/>
  <c r="AE72" i="1"/>
  <c r="Y72" i="1"/>
  <c r="Y70" i="1"/>
  <c r="Y68" i="1"/>
  <c r="AE64" i="1"/>
  <c r="AE62" i="1"/>
  <c r="Y62" i="1"/>
  <c r="AE60" i="1"/>
  <c r="Y60" i="1"/>
  <c r="AE58" i="1"/>
  <c r="Y58" i="1"/>
  <c r="AE56" i="1"/>
  <c r="Y56" i="1"/>
  <c r="AE54" i="1"/>
  <c r="Y54" i="1"/>
  <c r="Y52" i="1"/>
  <c r="BI60" i="1"/>
  <c r="AE2" i="1"/>
  <c r="AE17" i="1"/>
  <c r="AE11" i="1"/>
  <c r="AE10" i="1"/>
  <c r="AE7" i="1"/>
  <c r="AE6" i="1"/>
  <c r="AE5" i="1"/>
  <c r="AE4" i="1"/>
  <c r="BI49" i="1"/>
  <c r="BI64" i="1"/>
  <c r="BI57" i="1"/>
  <c r="AE51" i="1"/>
  <c r="AE50" i="1"/>
  <c r="AB50" i="1"/>
  <c r="Y49" i="1"/>
  <c r="AE48" i="1"/>
  <c r="AB48" i="1"/>
  <c r="Y47" i="1"/>
  <c r="AH46" i="1"/>
  <c r="AE45" i="1"/>
  <c r="AH44" i="1"/>
  <c r="AE44" i="1"/>
  <c r="AH43" i="1"/>
  <c r="AH42" i="1"/>
  <c r="AE42" i="1"/>
  <c r="AH41" i="1"/>
  <c r="AH40" i="1"/>
  <c r="AE40" i="1"/>
  <c r="AH39" i="1"/>
  <c r="AH38" i="1"/>
  <c r="AE38" i="1"/>
  <c r="AH37" i="1"/>
  <c r="AH36" i="1"/>
  <c r="AE36" i="1"/>
  <c r="AH29" i="1"/>
  <c r="BI67" i="1"/>
  <c r="AE75" i="1"/>
  <c r="Y75" i="1"/>
  <c r="AE73" i="1"/>
  <c r="Y73" i="1"/>
  <c r="AE71" i="1"/>
  <c r="Y71" i="1"/>
  <c r="Y69" i="1"/>
  <c r="Y67" i="1"/>
  <c r="AH65" i="1"/>
  <c r="AH64" i="1"/>
  <c r="AH63" i="1"/>
  <c r="AH62" i="1"/>
  <c r="AE61" i="1"/>
  <c r="Y61" i="1"/>
  <c r="AE59" i="1"/>
  <c r="Y59" i="1"/>
  <c r="AE57" i="1"/>
  <c r="Y57" i="1"/>
  <c r="AE55" i="1"/>
  <c r="Y55" i="1"/>
  <c r="AE53" i="1"/>
  <c r="Y53" i="1"/>
  <c r="BI58" i="1"/>
  <c r="BI46" i="1"/>
  <c r="AE20" i="1"/>
  <c r="AE16" i="1"/>
  <c r="AE12" i="1"/>
  <c r="AE8" i="1"/>
  <c r="BI22" i="1"/>
  <c r="BI27" i="1"/>
  <c r="BI68" i="1"/>
  <c r="AH61" i="1"/>
  <c r="AH60" i="1"/>
  <c r="AH59" i="1"/>
  <c r="AH58" i="1"/>
  <c r="AH57" i="1"/>
  <c r="AH56" i="1"/>
  <c r="AH55" i="1"/>
  <c r="AH54" i="1"/>
  <c r="AH53" i="1"/>
  <c r="AE52" i="1"/>
  <c r="AB52" i="1"/>
  <c r="BI51" i="1"/>
  <c r="Y51" i="1"/>
  <c r="Y46" i="1"/>
  <c r="Y45" i="1"/>
  <c r="AB43" i="1"/>
  <c r="Y43" i="1"/>
  <c r="AB41" i="1"/>
  <c r="Y41" i="1"/>
  <c r="AB39" i="1"/>
  <c r="Y39" i="1"/>
  <c r="AB37" i="1"/>
  <c r="Y37" i="1"/>
  <c r="AB35" i="1"/>
  <c r="Y35" i="1"/>
  <c r="AB33" i="1"/>
  <c r="Y33" i="1"/>
  <c r="AB31" i="1"/>
  <c r="Y31" i="1"/>
  <c r="AB29" i="1"/>
  <c r="Y29" i="1"/>
  <c r="AB28" i="1"/>
  <c r="Y28" i="1"/>
  <c r="AB27" i="1"/>
  <c r="Y27" i="1"/>
  <c r="AB26" i="1"/>
  <c r="Y26" i="1"/>
  <c r="AB25" i="1"/>
  <c r="Y25" i="1"/>
  <c r="AB24" i="1"/>
  <c r="Y24" i="1"/>
  <c r="AB23" i="1"/>
  <c r="Y23" i="1"/>
  <c r="AB22" i="1"/>
  <c r="Y22" i="1"/>
  <c r="BI53" i="1"/>
  <c r="BI76" i="1"/>
  <c r="AH76" i="1"/>
  <c r="AH75" i="1"/>
  <c r="AH74" i="1"/>
  <c r="AH73" i="1"/>
  <c r="AH72" i="1"/>
  <c r="AH71" i="1"/>
  <c r="AE70" i="1"/>
  <c r="AB70" i="1"/>
  <c r="AE69" i="1"/>
  <c r="AB69" i="1"/>
  <c r="AE68" i="1"/>
  <c r="AB68" i="1"/>
  <c r="AE67" i="1"/>
  <c r="AB67" i="1"/>
  <c r="AE66" i="1"/>
  <c r="AB66" i="1"/>
  <c r="Y66" i="1"/>
  <c r="Y65" i="1"/>
  <c r="Y64" i="1"/>
  <c r="Y63" i="1"/>
  <c r="BD42" i="1"/>
  <c r="BD30" i="1"/>
  <c r="BD41" i="1"/>
  <c r="AB11" i="1"/>
  <c r="AZ23" i="1"/>
  <c r="BE23" i="1" s="1"/>
  <c r="AZ30" i="1"/>
  <c r="BE30" i="1" s="1"/>
  <c r="BD22" i="1"/>
  <c r="BD23" i="1"/>
  <c r="BD27" i="1"/>
  <c r="BD29" i="1"/>
  <c r="AI22" i="1"/>
  <c r="AJ24" i="1"/>
  <c r="BI56" i="1" s="1"/>
  <c r="AI26" i="1"/>
  <c r="AI28" i="1"/>
  <c r="AI31" i="1"/>
  <c r="AZ33" i="1"/>
  <c r="BE33" i="1" s="1"/>
  <c r="AZ35" i="1"/>
  <c r="BE35" i="1" s="1"/>
  <c r="BD34" i="1"/>
  <c r="BD36" i="1"/>
  <c r="AI32" i="1"/>
  <c r="BJ34" i="1" s="1"/>
  <c r="BI35" i="1"/>
  <c r="AI36" i="1"/>
  <c r="AZ38" i="1"/>
  <c r="BE38" i="1" s="1"/>
  <c r="AZ42" i="1"/>
  <c r="BE42" i="1" s="1"/>
  <c r="AZ51" i="1"/>
  <c r="BE51" i="1" s="1"/>
  <c r="BD38" i="1"/>
  <c r="BD46" i="1"/>
  <c r="BD49" i="1"/>
  <c r="BD51" i="1"/>
  <c r="AI37" i="1"/>
  <c r="BI74" i="1"/>
  <c r="AI40" i="1"/>
  <c r="AI41" i="1"/>
  <c r="BJ41" i="1" s="1"/>
  <c r="BI44" i="1"/>
  <c r="AI45" i="1"/>
  <c r="BJ45" i="1" s="1"/>
  <c r="AH50" i="1"/>
  <c r="AH49" i="1"/>
  <c r="AH48" i="1"/>
  <c r="AH47" i="1"/>
  <c r="BD56" i="1"/>
  <c r="BD67" i="1"/>
  <c r="AZ22" i="1"/>
  <c r="BE22" i="1" s="1"/>
  <c r="AZ26" i="1"/>
  <c r="BE26" i="1" s="1"/>
  <c r="AZ28" i="1"/>
  <c r="BE28" i="1" s="1"/>
  <c r="AZ29" i="1"/>
  <c r="BE29" i="1" s="1"/>
  <c r="BD26" i="1"/>
  <c r="BD28" i="1"/>
  <c r="AI25" i="1"/>
  <c r="AI27" i="1"/>
  <c r="BJ27" i="1" s="1"/>
  <c r="AI29" i="1"/>
  <c r="AI30" i="1"/>
  <c r="AZ34" i="1"/>
  <c r="BE34" i="1" s="1"/>
  <c r="AZ36" i="1"/>
  <c r="BE36" i="1" s="1"/>
  <c r="BD33" i="1"/>
  <c r="BD35" i="1"/>
  <c r="AI33" i="1"/>
  <c r="BJ33" i="1" s="1"/>
  <c r="AJ34" i="1"/>
  <c r="BI34" i="1" s="1"/>
  <c r="AI35" i="1"/>
  <c r="BJ42" i="1" s="1"/>
  <c r="AZ37" i="1"/>
  <c r="BE37" i="1" s="1"/>
  <c r="AZ41" i="1"/>
  <c r="BE41" i="1" s="1"/>
  <c r="AZ43" i="1"/>
  <c r="BE43" i="1" s="1"/>
  <c r="AZ45" i="1"/>
  <c r="BE45" i="1" s="1"/>
  <c r="AZ46" i="1"/>
  <c r="BE46" i="1" s="1"/>
  <c r="AZ49" i="1"/>
  <c r="BE49" i="1" s="1"/>
  <c r="AZ50" i="1"/>
  <c r="BE50" i="1" s="1"/>
  <c r="BD37" i="1"/>
  <c r="BD43" i="1"/>
  <c r="BD45" i="1"/>
  <c r="BD50" i="1"/>
  <c r="AI38" i="1"/>
  <c r="AI39" i="1"/>
  <c r="BI41" i="1"/>
  <c r="AI43" i="1"/>
  <c r="BJ43" i="1" s="1"/>
  <c r="BI50" i="1"/>
  <c r="AI51" i="1"/>
  <c r="BJ51" i="1" s="1"/>
  <c r="AB51" i="1"/>
  <c r="AI49" i="1"/>
  <c r="BJ49" i="1" s="1"/>
  <c r="AI47" i="1"/>
  <c r="BD64" i="1"/>
  <c r="BD68" i="1"/>
  <c r="AB46" i="1"/>
  <c r="AB45" i="1"/>
  <c r="Y44" i="1"/>
  <c r="AE43" i="1"/>
  <c r="Y42" i="1"/>
  <c r="AE41" i="1"/>
  <c r="Y40" i="1"/>
  <c r="AE39" i="1"/>
  <c r="Y38" i="1"/>
  <c r="AE37" i="1"/>
  <c r="Y36" i="1"/>
  <c r="AE35" i="1"/>
  <c r="Y34" i="1"/>
  <c r="AE33" i="1"/>
  <c r="Y32" i="1"/>
  <c r="AE31" i="1"/>
  <c r="Y30" i="1"/>
  <c r="AE29" i="1"/>
  <c r="AE28" i="1"/>
  <c r="AE27" i="1"/>
  <c r="AE26" i="1"/>
  <c r="AE25" i="1"/>
  <c r="AE24" i="1"/>
  <c r="AE23" i="1"/>
  <c r="AE22" i="1"/>
  <c r="AZ52" i="1"/>
  <c r="BE52" i="1" s="1"/>
  <c r="BD53" i="1"/>
  <c r="BD61" i="1"/>
  <c r="BD69" i="1"/>
  <c r="AI52" i="1"/>
  <c r="BJ36" i="1" s="1"/>
  <c r="AI54" i="1"/>
  <c r="AI56" i="1"/>
  <c r="BJ56" i="1" s="1"/>
  <c r="AI58" i="1"/>
  <c r="BJ58" i="1" s="1"/>
  <c r="AI65" i="1"/>
  <c r="BJ37" i="1" s="1"/>
  <c r="AI67" i="1"/>
  <c r="BJ67" i="1" s="1"/>
  <c r="AI70" i="1"/>
  <c r="AZ75" i="1"/>
  <c r="BE75" i="1" s="1"/>
  <c r="AZ67" i="1"/>
  <c r="BE67" i="1" s="1"/>
  <c r="BD52" i="1"/>
  <c r="BD60" i="1"/>
  <c r="AI53" i="1"/>
  <c r="AI55" i="1"/>
  <c r="BJ52" i="1" s="1"/>
  <c r="AI57" i="1"/>
  <c r="BJ57" i="1" s="1"/>
  <c r="AI59" i="1"/>
  <c r="BJ59" i="1" s="1"/>
  <c r="AI62" i="1"/>
  <c r="BJ53" i="1" s="1"/>
  <c r="AJ63" i="1"/>
  <c r="BI45" i="1" s="1"/>
  <c r="BD75" i="1"/>
  <c r="AI72" i="1"/>
  <c r="BJ38" i="1" s="1"/>
  <c r="AI74" i="1"/>
  <c r="BJ74" i="1" s="1"/>
  <c r="AI76" i="1"/>
  <c r="AI60" i="1"/>
  <c r="AJ61" i="1"/>
  <c r="BI61" i="1" s="1"/>
  <c r="AI64" i="1"/>
  <c r="BJ64" i="1" s="1"/>
  <c r="AZ76" i="1"/>
  <c r="BE76" i="1" s="1"/>
  <c r="BD76" i="1"/>
  <c r="AB76" i="1"/>
  <c r="AB75" i="1"/>
  <c r="AB74" i="1"/>
  <c r="AI73" i="1"/>
  <c r="BJ46" i="1" s="1"/>
  <c r="AB73" i="1"/>
  <c r="AB72" i="1"/>
  <c r="AI71" i="1"/>
  <c r="AB71" i="1"/>
  <c r="AI68" i="1"/>
  <c r="AI66" i="1"/>
  <c r="BJ66" i="1" s="1"/>
  <c r="AH70" i="1"/>
  <c r="AJ69" i="1"/>
  <c r="BI69" i="1" s="1"/>
  <c r="AH69" i="1"/>
  <c r="AH68" i="1"/>
  <c r="AH67" i="1"/>
  <c r="AH66" i="1"/>
  <c r="AH52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BJ75" i="1"/>
  <c r="BI23" i="1"/>
  <c r="BI30" i="1"/>
  <c r="BI42" i="1"/>
  <c r="BJ50" i="1"/>
  <c r="N12" i="1"/>
  <c r="AI12" i="1" s="1"/>
  <c r="O12" i="1"/>
  <c r="AJ12" i="1" s="1"/>
  <c r="N13" i="1"/>
  <c r="AI13" i="1" s="1"/>
  <c r="BJ13" i="1" s="1"/>
  <c r="O13" i="1"/>
  <c r="AJ13" i="1" s="1"/>
  <c r="BI55" i="1" s="1"/>
  <c r="N14" i="1"/>
  <c r="AI14" i="1" s="1"/>
  <c r="O14" i="1"/>
  <c r="AJ14" i="1" s="1"/>
  <c r="N15" i="1"/>
  <c r="AI15" i="1" s="1"/>
  <c r="BJ15" i="1" s="1"/>
  <c r="O15" i="1"/>
  <c r="AJ15" i="1" s="1"/>
  <c r="N16" i="1"/>
  <c r="AI16" i="1" s="1"/>
  <c r="O16" i="1"/>
  <c r="AJ16" i="1" s="1"/>
  <c r="N17" i="1"/>
  <c r="O17" i="1"/>
  <c r="AJ17" i="1" s="1"/>
  <c r="N18" i="1"/>
  <c r="AI18" i="1" s="1"/>
  <c r="BJ63" i="1" s="1"/>
  <c r="O18" i="1"/>
  <c r="AJ18" i="1" s="1"/>
  <c r="BI63" i="1" s="1"/>
  <c r="N19" i="1"/>
  <c r="AI19" i="1" s="1"/>
  <c r="BJ19" i="1" s="1"/>
  <c r="O19" i="1"/>
  <c r="AJ19" i="1" s="1"/>
  <c r="BI19" i="1" s="1"/>
  <c r="N20" i="1"/>
  <c r="AI20" i="1" s="1"/>
  <c r="BJ20" i="1" s="1"/>
  <c r="O20" i="1"/>
  <c r="AJ20" i="1" s="1"/>
  <c r="N21" i="1"/>
  <c r="AI21" i="1" s="1"/>
  <c r="BJ21" i="1" s="1"/>
  <c r="O21" i="1"/>
  <c r="AJ21" i="1" s="1"/>
  <c r="BI21" i="1" s="1"/>
  <c r="AI17" i="1"/>
  <c r="AT12" i="1"/>
  <c r="AZ12" i="1" s="1"/>
  <c r="BE12" i="1" s="1"/>
  <c r="AU12" i="1"/>
  <c r="AY12" i="1" s="1"/>
  <c r="AV12" i="1"/>
  <c r="BA12" i="1" s="1"/>
  <c r="AW12" i="1"/>
  <c r="BB12" i="1" s="1"/>
  <c r="BF12" i="1"/>
  <c r="BG12" i="1"/>
  <c r="AT13" i="1"/>
  <c r="AU13" i="1"/>
  <c r="AY13" i="1" s="1"/>
  <c r="AV13" i="1"/>
  <c r="BA13" i="1" s="1"/>
  <c r="AW13" i="1"/>
  <c r="BB13" i="1" s="1"/>
  <c r="AZ13" i="1"/>
  <c r="BE13" i="1" s="1"/>
  <c r="BF13" i="1"/>
  <c r="BG13" i="1"/>
  <c r="AT14" i="1"/>
  <c r="AU14" i="1"/>
  <c r="AY14" i="1" s="1"/>
  <c r="AV14" i="1"/>
  <c r="BA14" i="1" s="1"/>
  <c r="AW14" i="1"/>
  <c r="BB14" i="1" s="1"/>
  <c r="AZ14" i="1"/>
  <c r="BE14" i="1" s="1"/>
  <c r="BF14" i="1"/>
  <c r="BG14" i="1"/>
  <c r="AT15" i="1"/>
  <c r="AU15" i="1"/>
  <c r="AY15" i="1" s="1"/>
  <c r="AV15" i="1"/>
  <c r="BA15" i="1" s="1"/>
  <c r="AW15" i="1"/>
  <c r="AZ15" i="1"/>
  <c r="BE15" i="1" s="1"/>
  <c r="BB15" i="1"/>
  <c r="BF15" i="1"/>
  <c r="BG15" i="1"/>
  <c r="AT16" i="1"/>
  <c r="AU16" i="1"/>
  <c r="AY16" i="1" s="1"/>
  <c r="AV16" i="1"/>
  <c r="BA16" i="1" s="1"/>
  <c r="AW16" i="1"/>
  <c r="AZ16" i="1"/>
  <c r="BE16" i="1" s="1"/>
  <c r="BB16" i="1"/>
  <c r="BF16" i="1"/>
  <c r="BG16" i="1"/>
  <c r="AT17" i="1"/>
  <c r="AU17" i="1"/>
  <c r="AY17" i="1" s="1"/>
  <c r="AV17" i="1"/>
  <c r="BA17" i="1" s="1"/>
  <c r="AW17" i="1"/>
  <c r="BB17" i="1" s="1"/>
  <c r="AZ17" i="1"/>
  <c r="BE17" i="1" s="1"/>
  <c r="BF17" i="1"/>
  <c r="BG17" i="1"/>
  <c r="AT18" i="1"/>
  <c r="AU18" i="1"/>
  <c r="AY18" i="1" s="1"/>
  <c r="AV18" i="1"/>
  <c r="BA18" i="1" s="1"/>
  <c r="AW18" i="1"/>
  <c r="BB18" i="1" s="1"/>
  <c r="BF18" i="1"/>
  <c r="BG18" i="1"/>
  <c r="AT19" i="1"/>
  <c r="AU19" i="1"/>
  <c r="AY19" i="1" s="1"/>
  <c r="AV19" i="1"/>
  <c r="BA19" i="1" s="1"/>
  <c r="AW19" i="1"/>
  <c r="BB19" i="1" s="1"/>
  <c r="AZ19" i="1"/>
  <c r="BE19" i="1" s="1"/>
  <c r="BF19" i="1"/>
  <c r="BG19" i="1"/>
  <c r="AT20" i="1"/>
  <c r="AU20" i="1"/>
  <c r="AY20" i="1" s="1"/>
  <c r="AV20" i="1"/>
  <c r="BA20" i="1" s="1"/>
  <c r="AW20" i="1"/>
  <c r="AZ20" i="1"/>
  <c r="BE20" i="1" s="1"/>
  <c r="BB20" i="1"/>
  <c r="BF20" i="1"/>
  <c r="BG20" i="1"/>
  <c r="AT21" i="1"/>
  <c r="AU21" i="1"/>
  <c r="AY21" i="1" s="1"/>
  <c r="AV21" i="1"/>
  <c r="BA21" i="1" s="1"/>
  <c r="AW21" i="1"/>
  <c r="BB21" i="1" s="1"/>
  <c r="AZ21" i="1"/>
  <c r="BE21" i="1" s="1"/>
  <c r="BF21" i="1"/>
  <c r="BG21" i="1"/>
  <c r="AT3" i="1"/>
  <c r="AT4" i="1"/>
  <c r="AT5" i="1"/>
  <c r="AT6" i="1"/>
  <c r="AT7" i="1"/>
  <c r="AT8" i="1"/>
  <c r="AT9" i="1"/>
  <c r="AT10" i="1"/>
  <c r="AT11" i="1"/>
  <c r="AZ11" i="1" s="1"/>
  <c r="BE11" i="1" s="1"/>
  <c r="AT2" i="1"/>
  <c r="BI1" i="1"/>
  <c r="BJ1" i="1"/>
  <c r="BF1" i="1"/>
  <c r="BG1" i="1"/>
  <c r="BF2" i="1"/>
  <c r="BG2" i="1"/>
  <c r="BF3" i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AV1" i="1"/>
  <c r="BA1" i="1" s="1"/>
  <c r="AV2" i="1"/>
  <c r="BA2" i="1" s="1"/>
  <c r="AV3" i="1"/>
  <c r="BA3" i="1" s="1"/>
  <c r="AV4" i="1"/>
  <c r="BA4" i="1" s="1"/>
  <c r="AV5" i="1"/>
  <c r="BA5" i="1" s="1"/>
  <c r="AV6" i="1"/>
  <c r="BA6" i="1" s="1"/>
  <c r="AV7" i="1"/>
  <c r="BA7" i="1" s="1"/>
  <c r="AV8" i="1"/>
  <c r="BA8" i="1" s="1"/>
  <c r="AV9" i="1"/>
  <c r="BA9" i="1" s="1"/>
  <c r="AV10" i="1"/>
  <c r="BA10" i="1" s="1"/>
  <c r="AV11" i="1"/>
  <c r="BA11" i="1" s="1"/>
  <c r="AW1" i="1"/>
  <c r="BB1" i="1" s="1"/>
  <c r="AW2" i="1"/>
  <c r="BB2" i="1" s="1"/>
  <c r="AW3" i="1"/>
  <c r="BB3" i="1" s="1"/>
  <c r="AW4" i="1"/>
  <c r="BB4" i="1" s="1"/>
  <c r="AW5" i="1"/>
  <c r="BB5" i="1" s="1"/>
  <c r="AW6" i="1"/>
  <c r="BB6" i="1" s="1"/>
  <c r="AW7" i="1"/>
  <c r="BB7" i="1" s="1"/>
  <c r="AW8" i="1"/>
  <c r="BB8" i="1" s="1"/>
  <c r="AW9" i="1"/>
  <c r="BB9" i="1" s="1"/>
  <c r="AW10" i="1"/>
  <c r="BB10" i="1" s="1"/>
  <c r="AW11" i="1"/>
  <c r="BB11" i="1" s="1"/>
  <c r="AU1" i="1"/>
  <c r="AY1" i="1" s="1"/>
  <c r="BD1" i="1" s="1"/>
  <c r="AU2" i="1"/>
  <c r="AY2" i="1" s="1"/>
  <c r="AU3" i="1"/>
  <c r="AY3" i="1" s="1"/>
  <c r="AU4" i="1"/>
  <c r="AY4" i="1" s="1"/>
  <c r="AU5" i="1"/>
  <c r="AY5" i="1" s="1"/>
  <c r="AU6" i="1"/>
  <c r="AY6" i="1" s="1"/>
  <c r="AU7" i="1"/>
  <c r="AY7" i="1" s="1"/>
  <c r="AU8" i="1"/>
  <c r="AY8" i="1" s="1"/>
  <c r="AU9" i="1"/>
  <c r="AY9" i="1" s="1"/>
  <c r="AU10" i="1"/>
  <c r="AY10" i="1" s="1"/>
  <c r="AU11" i="1"/>
  <c r="AY11" i="1" s="1"/>
  <c r="AT1" i="1"/>
  <c r="AZ1" i="1" s="1"/>
  <c r="BE1" i="1" s="1"/>
  <c r="AZ3" i="1"/>
  <c r="BE3" i="1" s="1"/>
  <c r="N11" i="1"/>
  <c r="AI11" i="1" s="1"/>
  <c r="BJ11" i="1" s="1"/>
  <c r="O11" i="1"/>
  <c r="AJ11" i="1" s="1"/>
  <c r="N10" i="1"/>
  <c r="AI10" i="1" s="1"/>
  <c r="O10" i="1"/>
  <c r="AJ10" i="1" s="1"/>
  <c r="BI10" i="1" s="1"/>
  <c r="BI11" i="1" l="1"/>
  <c r="AK253" i="1"/>
  <c r="AM253" i="1" s="1"/>
  <c r="R254" i="1"/>
  <c r="S254" i="1" s="1"/>
  <c r="R252" i="1"/>
  <c r="S252" i="1" s="1"/>
  <c r="R253" i="1"/>
  <c r="S253" i="1" s="1"/>
  <c r="AK233" i="1"/>
  <c r="AM233" i="1" s="1"/>
  <c r="AK215" i="1"/>
  <c r="AM215" i="1" s="1"/>
  <c r="BJ12" i="1"/>
  <c r="AK240" i="1"/>
  <c r="AM240" i="1" s="1"/>
  <c r="AK251" i="1"/>
  <c r="AM251" i="1" s="1"/>
  <c r="BJ40" i="1"/>
  <c r="BJ71" i="1"/>
  <c r="BJ26" i="1"/>
  <c r="BI48" i="1"/>
  <c r="AK222" i="1"/>
  <c r="AM222" i="1" s="1"/>
  <c r="BI32" i="1"/>
  <c r="AK185" i="1"/>
  <c r="AM185" i="1" s="1"/>
  <c r="AK187" i="1"/>
  <c r="AM187" i="1" s="1"/>
  <c r="R206" i="1"/>
  <c r="S206" i="1" s="1"/>
  <c r="R229" i="1"/>
  <c r="S229" i="1" s="1"/>
  <c r="R245" i="1"/>
  <c r="S245" i="1" s="1"/>
  <c r="R233" i="1"/>
  <c r="S233" i="1" s="1"/>
  <c r="R208" i="1"/>
  <c r="S208" i="1" s="1"/>
  <c r="R225" i="1"/>
  <c r="S225" i="1" s="1"/>
  <c r="R217" i="1"/>
  <c r="S217" i="1" s="1"/>
  <c r="R202" i="1"/>
  <c r="S202" i="1" s="1"/>
  <c r="R191" i="1"/>
  <c r="S191" i="1" s="1"/>
  <c r="R201" i="1"/>
  <c r="S201" i="1" s="1"/>
  <c r="R188" i="1"/>
  <c r="S188" i="1" s="1"/>
  <c r="R205" i="1"/>
  <c r="S205" i="1" s="1"/>
  <c r="R200" i="1"/>
  <c r="S200" i="1" s="1"/>
  <c r="R198" i="1"/>
  <c r="S198" i="1" s="1"/>
  <c r="R193" i="1"/>
  <c r="S193" i="1" s="1"/>
  <c r="R187" i="1"/>
  <c r="S187" i="1" s="1"/>
  <c r="R183" i="1"/>
  <c r="S183" i="1" s="1"/>
  <c r="R182" i="1"/>
  <c r="S182" i="1" s="1"/>
  <c r="R222" i="1"/>
  <c r="S222" i="1" s="1"/>
  <c r="R214" i="1"/>
  <c r="S214" i="1" s="1"/>
  <c r="R243" i="1"/>
  <c r="S243" i="1" s="1"/>
  <c r="R240" i="1"/>
  <c r="S240" i="1" s="1"/>
  <c r="R236" i="1"/>
  <c r="S236" i="1" s="1"/>
  <c r="R228" i="1"/>
  <c r="S228" i="1" s="1"/>
  <c r="R223" i="1"/>
  <c r="S223" i="1" s="1"/>
  <c r="R218" i="1"/>
  <c r="S218" i="1" s="1"/>
  <c r="R215" i="1"/>
  <c r="S215" i="1" s="1"/>
  <c r="R195" i="1"/>
  <c r="S195" i="1" s="1"/>
  <c r="R251" i="1"/>
  <c r="S251" i="1" s="1"/>
  <c r="R249" i="1"/>
  <c r="S249" i="1" s="1"/>
  <c r="R241" i="1"/>
  <c r="S241" i="1" s="1"/>
  <c r="R213" i="1"/>
  <c r="S213" i="1" s="1"/>
  <c r="R221" i="1"/>
  <c r="S221" i="1" s="1"/>
  <c r="R196" i="1"/>
  <c r="S196" i="1" s="1"/>
  <c r="R185" i="1"/>
  <c r="S185" i="1" s="1"/>
  <c r="R209" i="1"/>
  <c r="S209" i="1" s="1"/>
  <c r="R192" i="1"/>
  <c r="S192" i="1" s="1"/>
  <c r="R184" i="1"/>
  <c r="S184" i="1" s="1"/>
  <c r="R204" i="1"/>
  <c r="S204" i="1" s="1"/>
  <c r="R199" i="1"/>
  <c r="S199" i="1" s="1"/>
  <c r="R194" i="1"/>
  <c r="S194" i="1" s="1"/>
  <c r="R189" i="1"/>
  <c r="S189" i="1" s="1"/>
  <c r="R186" i="1"/>
  <c r="S186" i="1" s="1"/>
  <c r="R250" i="1"/>
  <c r="S250" i="1" s="1"/>
  <c r="R242" i="1"/>
  <c r="S242" i="1" s="1"/>
  <c r="R238" i="1"/>
  <c r="S238" i="1" s="1"/>
  <c r="R234" i="1"/>
  <c r="S234" i="1" s="1"/>
  <c r="R230" i="1"/>
  <c r="S230" i="1" s="1"/>
  <c r="R226" i="1"/>
  <c r="S226" i="1" s="1"/>
  <c r="R248" i="1"/>
  <c r="S248" i="1" s="1"/>
  <c r="R239" i="1"/>
  <c r="S239" i="1" s="1"/>
  <c r="R235" i="1"/>
  <c r="S235" i="1" s="1"/>
  <c r="R231" i="1"/>
  <c r="S231" i="1" s="1"/>
  <c r="R224" i="1"/>
  <c r="S224" i="1" s="1"/>
  <c r="R210" i="1"/>
  <c r="S210" i="1" s="1"/>
  <c r="R211" i="1"/>
  <c r="S211" i="1" s="1"/>
  <c r="R219" i="1"/>
  <c r="S219" i="1" s="1"/>
  <c r="R216" i="1"/>
  <c r="S216" i="1" s="1"/>
  <c r="R212" i="1"/>
  <c r="S212" i="1" s="1"/>
  <c r="R203" i="1"/>
  <c r="S203" i="1" s="1"/>
  <c r="R244" i="1"/>
  <c r="S244" i="1" s="1"/>
  <c r="R197" i="1"/>
  <c r="S197" i="1" s="1"/>
  <c r="R232" i="1"/>
  <c r="S232" i="1" s="1"/>
  <c r="R207" i="1"/>
  <c r="S207" i="1" s="1"/>
  <c r="R237" i="1"/>
  <c r="S237" i="1" s="1"/>
  <c r="AK182" i="1"/>
  <c r="AM182" i="1" s="1"/>
  <c r="R227" i="1"/>
  <c r="S227" i="1" s="1"/>
  <c r="R246" i="1"/>
  <c r="S246" i="1" s="1"/>
  <c r="R220" i="1"/>
  <c r="S220" i="1" s="1"/>
  <c r="R247" i="1"/>
  <c r="S247" i="1" s="1"/>
  <c r="R190" i="1"/>
  <c r="S190" i="1" s="1"/>
  <c r="AK237" i="1"/>
  <c r="AM237" i="1" s="1"/>
  <c r="AK220" i="1"/>
  <c r="AM220" i="1" s="1"/>
  <c r="AK247" i="1"/>
  <c r="AM247" i="1" s="1"/>
  <c r="AK244" i="1"/>
  <c r="AM244" i="1" s="1"/>
  <c r="R2" i="1"/>
  <c r="R77" i="1"/>
  <c r="S77" i="1" s="1"/>
  <c r="R79" i="1"/>
  <c r="S79" i="1" s="1"/>
  <c r="R81" i="1"/>
  <c r="S81" i="1" s="1"/>
  <c r="R83" i="1"/>
  <c r="S83" i="1" s="1"/>
  <c r="R85" i="1"/>
  <c r="S85" i="1" s="1"/>
  <c r="R87" i="1"/>
  <c r="S87" i="1" s="1"/>
  <c r="R89" i="1"/>
  <c r="S89" i="1" s="1"/>
  <c r="R91" i="1"/>
  <c r="S91" i="1" s="1"/>
  <c r="R93" i="1"/>
  <c r="S93" i="1" s="1"/>
  <c r="R95" i="1"/>
  <c r="S95" i="1" s="1"/>
  <c r="R97" i="1"/>
  <c r="S97" i="1" s="1"/>
  <c r="R99" i="1"/>
  <c r="S99" i="1" s="1"/>
  <c r="R101" i="1"/>
  <c r="S101" i="1" s="1"/>
  <c r="R103" i="1"/>
  <c r="S103" i="1" s="1"/>
  <c r="R105" i="1"/>
  <c r="S105" i="1" s="1"/>
  <c r="R108" i="1"/>
  <c r="S108" i="1" s="1"/>
  <c r="R110" i="1"/>
  <c r="S110" i="1" s="1"/>
  <c r="R112" i="1"/>
  <c r="S112" i="1" s="1"/>
  <c r="R114" i="1"/>
  <c r="S114" i="1" s="1"/>
  <c r="R116" i="1"/>
  <c r="S116" i="1" s="1"/>
  <c r="R122" i="1"/>
  <c r="S122" i="1" s="1"/>
  <c r="R141" i="1"/>
  <c r="S141" i="1" s="1"/>
  <c r="R142" i="1"/>
  <c r="S142" i="1" s="1"/>
  <c r="R144" i="1"/>
  <c r="S144" i="1" s="1"/>
  <c r="R146" i="1"/>
  <c r="S146" i="1" s="1"/>
  <c r="R148" i="1"/>
  <c r="S148" i="1" s="1"/>
  <c r="R150" i="1"/>
  <c r="S150" i="1" s="1"/>
  <c r="R152" i="1"/>
  <c r="S152" i="1" s="1"/>
  <c r="R118" i="1"/>
  <c r="S118" i="1" s="1"/>
  <c r="R120" i="1"/>
  <c r="S120" i="1" s="1"/>
  <c r="R125" i="1"/>
  <c r="S125" i="1" s="1"/>
  <c r="R127" i="1"/>
  <c r="S127" i="1" s="1"/>
  <c r="R129" i="1"/>
  <c r="S129" i="1" s="1"/>
  <c r="R131" i="1"/>
  <c r="S131" i="1" s="1"/>
  <c r="R133" i="1"/>
  <c r="S133" i="1" s="1"/>
  <c r="R135" i="1"/>
  <c r="S135" i="1" s="1"/>
  <c r="R137" i="1"/>
  <c r="S137" i="1" s="1"/>
  <c r="R139" i="1"/>
  <c r="S139" i="1" s="1"/>
  <c r="R154" i="1"/>
  <c r="S154" i="1" s="1"/>
  <c r="R156" i="1"/>
  <c r="S156" i="1" s="1"/>
  <c r="R158" i="1"/>
  <c r="S158" i="1" s="1"/>
  <c r="R160" i="1"/>
  <c r="S160" i="1" s="1"/>
  <c r="R162" i="1"/>
  <c r="S162" i="1" s="1"/>
  <c r="R164" i="1"/>
  <c r="S164" i="1" s="1"/>
  <c r="R166" i="1"/>
  <c r="S166" i="1" s="1"/>
  <c r="R167" i="1"/>
  <c r="S167" i="1" s="1"/>
  <c r="R169" i="1"/>
  <c r="S169" i="1" s="1"/>
  <c r="R171" i="1"/>
  <c r="S171" i="1" s="1"/>
  <c r="R173" i="1"/>
  <c r="S173" i="1" s="1"/>
  <c r="R175" i="1"/>
  <c r="S175" i="1" s="1"/>
  <c r="R177" i="1"/>
  <c r="S177" i="1" s="1"/>
  <c r="R179" i="1"/>
  <c r="S179" i="1" s="1"/>
  <c r="R181" i="1"/>
  <c r="S181" i="1" s="1"/>
  <c r="R78" i="1"/>
  <c r="S78" i="1" s="1"/>
  <c r="R80" i="1"/>
  <c r="S80" i="1" s="1"/>
  <c r="R82" i="1"/>
  <c r="S82" i="1" s="1"/>
  <c r="R84" i="1"/>
  <c r="S84" i="1" s="1"/>
  <c r="R86" i="1"/>
  <c r="S86" i="1" s="1"/>
  <c r="R88" i="1"/>
  <c r="S88" i="1" s="1"/>
  <c r="R90" i="1"/>
  <c r="S90" i="1" s="1"/>
  <c r="R92" i="1"/>
  <c r="S92" i="1" s="1"/>
  <c r="R94" i="1"/>
  <c r="S94" i="1" s="1"/>
  <c r="R96" i="1"/>
  <c r="S96" i="1" s="1"/>
  <c r="R98" i="1"/>
  <c r="S98" i="1" s="1"/>
  <c r="R100" i="1"/>
  <c r="S100" i="1" s="1"/>
  <c r="R102" i="1"/>
  <c r="S102" i="1" s="1"/>
  <c r="R104" i="1"/>
  <c r="S104" i="1" s="1"/>
  <c r="R106" i="1"/>
  <c r="S106" i="1" s="1"/>
  <c r="R107" i="1"/>
  <c r="S107" i="1" s="1"/>
  <c r="R109" i="1"/>
  <c r="S109" i="1" s="1"/>
  <c r="R111" i="1"/>
  <c r="S111" i="1" s="1"/>
  <c r="R113" i="1"/>
  <c r="S113" i="1" s="1"/>
  <c r="R115" i="1"/>
  <c r="S115" i="1" s="1"/>
  <c r="R123" i="1"/>
  <c r="S123" i="1" s="1"/>
  <c r="R143" i="1"/>
  <c r="S143" i="1" s="1"/>
  <c r="R145" i="1"/>
  <c r="S145" i="1" s="1"/>
  <c r="R147" i="1"/>
  <c r="S147" i="1" s="1"/>
  <c r="R149" i="1"/>
  <c r="S149" i="1" s="1"/>
  <c r="R151" i="1"/>
  <c r="S151" i="1" s="1"/>
  <c r="R117" i="1"/>
  <c r="S117" i="1" s="1"/>
  <c r="R119" i="1"/>
  <c r="S119" i="1" s="1"/>
  <c r="R121" i="1"/>
  <c r="S121" i="1" s="1"/>
  <c r="R124" i="1"/>
  <c r="S124" i="1" s="1"/>
  <c r="R126" i="1"/>
  <c r="S126" i="1" s="1"/>
  <c r="R128" i="1"/>
  <c r="S128" i="1" s="1"/>
  <c r="R130" i="1"/>
  <c r="S130" i="1" s="1"/>
  <c r="R132" i="1"/>
  <c r="S132" i="1" s="1"/>
  <c r="R134" i="1"/>
  <c r="S134" i="1" s="1"/>
  <c r="R136" i="1"/>
  <c r="S136" i="1" s="1"/>
  <c r="R138" i="1"/>
  <c r="S138" i="1" s="1"/>
  <c r="R140" i="1"/>
  <c r="S140" i="1" s="1"/>
  <c r="R153" i="1"/>
  <c r="S153" i="1" s="1"/>
  <c r="R155" i="1"/>
  <c r="S155" i="1" s="1"/>
  <c r="R157" i="1"/>
  <c r="S157" i="1" s="1"/>
  <c r="R159" i="1"/>
  <c r="S159" i="1" s="1"/>
  <c r="R161" i="1"/>
  <c r="S161" i="1" s="1"/>
  <c r="R163" i="1"/>
  <c r="S163" i="1" s="1"/>
  <c r="R165" i="1"/>
  <c r="S165" i="1" s="1"/>
  <c r="R168" i="1"/>
  <c r="S168" i="1" s="1"/>
  <c r="R170" i="1"/>
  <c r="S170" i="1" s="1"/>
  <c r="R172" i="1"/>
  <c r="S172" i="1" s="1"/>
  <c r="R174" i="1"/>
  <c r="S174" i="1" s="1"/>
  <c r="R176" i="1"/>
  <c r="S176" i="1" s="1"/>
  <c r="R178" i="1"/>
  <c r="S178" i="1" s="1"/>
  <c r="R180" i="1"/>
  <c r="S180" i="1" s="1"/>
  <c r="R10" i="1"/>
  <c r="S10" i="1" s="1"/>
  <c r="R8" i="1"/>
  <c r="S8" i="1" s="1"/>
  <c r="R6" i="1"/>
  <c r="S6" i="1" s="1"/>
  <c r="R4" i="1"/>
  <c r="S4" i="1" s="1"/>
  <c r="R17" i="1"/>
  <c r="S17" i="1" s="1"/>
  <c r="R16" i="1"/>
  <c r="S16" i="1" s="1"/>
  <c r="R15" i="1"/>
  <c r="S15" i="1" s="1"/>
  <c r="R13" i="1"/>
  <c r="S13" i="1" s="1"/>
  <c r="R12" i="1"/>
  <c r="S12" i="1" s="1"/>
  <c r="R74" i="1"/>
  <c r="S74" i="1" s="1"/>
  <c r="R72" i="1"/>
  <c r="S72" i="1" s="1"/>
  <c r="R71" i="1"/>
  <c r="S71" i="1" s="1"/>
  <c r="R69" i="1"/>
  <c r="S69" i="1" s="1"/>
  <c r="R67" i="1"/>
  <c r="S67" i="1" s="1"/>
  <c r="R48" i="1"/>
  <c r="S48" i="1" s="1"/>
  <c r="R46" i="1"/>
  <c r="S46" i="1" s="1"/>
  <c r="R40" i="1"/>
  <c r="S40" i="1" s="1"/>
  <c r="R38" i="1"/>
  <c r="R34" i="1"/>
  <c r="S34" i="1" s="1"/>
  <c r="R28" i="1"/>
  <c r="S28" i="1" s="1"/>
  <c r="R24" i="1"/>
  <c r="S24" i="1" s="1"/>
  <c r="R22" i="1"/>
  <c r="S22" i="1" s="1"/>
  <c r="R31" i="1"/>
  <c r="S31" i="1" s="1"/>
  <c r="R29" i="1"/>
  <c r="R75" i="1"/>
  <c r="S75" i="1" s="1"/>
  <c r="R70" i="1"/>
  <c r="S70" i="1" s="1"/>
  <c r="R68" i="1"/>
  <c r="S68" i="1" s="1"/>
  <c r="R66" i="1"/>
  <c r="S66" i="1" s="1"/>
  <c r="R64" i="1"/>
  <c r="S64" i="1" s="1"/>
  <c r="R62" i="1"/>
  <c r="R60" i="1"/>
  <c r="R58" i="1"/>
  <c r="S58" i="1" s="1"/>
  <c r="R56" i="1"/>
  <c r="R54" i="1"/>
  <c r="S54" i="1" s="1"/>
  <c r="R52" i="1"/>
  <c r="R49" i="1"/>
  <c r="S49" i="1" s="1"/>
  <c r="R43" i="1"/>
  <c r="S43" i="1" s="1"/>
  <c r="R39" i="1"/>
  <c r="S39" i="1" s="1"/>
  <c r="R37" i="1"/>
  <c r="S37" i="1" s="1"/>
  <c r="R33" i="1"/>
  <c r="S33" i="1" s="1"/>
  <c r="R11" i="1"/>
  <c r="AZ9" i="1"/>
  <c r="BE9" i="1" s="1"/>
  <c r="R9" i="1"/>
  <c r="S9" i="1" s="1"/>
  <c r="AZ7" i="1"/>
  <c r="BE7" i="1" s="1"/>
  <c r="R7" i="1"/>
  <c r="S7" i="1" s="1"/>
  <c r="AZ5" i="1"/>
  <c r="BE5" i="1" s="1"/>
  <c r="R5" i="1"/>
  <c r="S5" i="1" s="1"/>
  <c r="R3" i="1"/>
  <c r="S3" i="1" s="1"/>
  <c r="R21" i="1"/>
  <c r="S21" i="1" s="1"/>
  <c r="R20" i="1"/>
  <c r="S20" i="1" s="1"/>
  <c r="R19" i="1"/>
  <c r="S19" i="1" s="1"/>
  <c r="R18" i="1"/>
  <c r="S18" i="1" s="1"/>
  <c r="BD17" i="1"/>
  <c r="BD16" i="1"/>
  <c r="R14" i="1"/>
  <c r="S14" i="1" s="1"/>
  <c r="R76" i="1"/>
  <c r="S76" i="1" s="1"/>
  <c r="R65" i="1"/>
  <c r="S65" i="1" s="1"/>
  <c r="R63" i="1"/>
  <c r="S63" i="1" s="1"/>
  <c r="R61" i="1"/>
  <c r="S61" i="1" s="1"/>
  <c r="R59" i="1"/>
  <c r="R57" i="1"/>
  <c r="S57" i="1" s="1"/>
  <c r="R55" i="1"/>
  <c r="S55" i="1" s="1"/>
  <c r="R53" i="1"/>
  <c r="S53" i="1" s="1"/>
  <c r="R50" i="1"/>
  <c r="S50" i="1" s="1"/>
  <c r="R44" i="1"/>
  <c r="S44" i="1" s="1"/>
  <c r="R42" i="1"/>
  <c r="S42" i="1" s="1"/>
  <c r="R36" i="1"/>
  <c r="S36" i="1" s="1"/>
  <c r="R32" i="1"/>
  <c r="S32" i="1" s="1"/>
  <c r="R30" i="1"/>
  <c r="S30" i="1" s="1"/>
  <c r="R26" i="1"/>
  <c r="S26" i="1" s="1"/>
  <c r="R25" i="1"/>
  <c r="S25" i="1" s="1"/>
  <c r="R73" i="1"/>
  <c r="S73" i="1" s="1"/>
  <c r="R51" i="1"/>
  <c r="S51" i="1" s="1"/>
  <c r="R47" i="1"/>
  <c r="S47" i="1" s="1"/>
  <c r="R45" i="1"/>
  <c r="S45" i="1" s="1"/>
  <c r="R41" i="1"/>
  <c r="S41" i="1" s="1"/>
  <c r="R35" i="1"/>
  <c r="S35" i="1" s="1"/>
  <c r="R27" i="1"/>
  <c r="S27" i="1" s="1"/>
  <c r="R23" i="1"/>
  <c r="S23" i="1" s="1"/>
  <c r="BJ18" i="1"/>
  <c r="BJ16" i="1"/>
  <c r="BJ14" i="1"/>
  <c r="BJ25" i="1"/>
  <c r="BJ55" i="1"/>
  <c r="AH12" i="1"/>
  <c r="Y15" i="1"/>
  <c r="BI25" i="1"/>
  <c r="BI20" i="1"/>
  <c r="S56" i="1"/>
  <c r="BJ10" i="1"/>
  <c r="BI18" i="1"/>
  <c r="Y16" i="1"/>
  <c r="AH13" i="1"/>
  <c r="BJ73" i="1"/>
  <c r="BJ72" i="1"/>
  <c r="BJ65" i="1"/>
  <c r="BJ35" i="1"/>
  <c r="BJ32" i="1"/>
  <c r="S60" i="1"/>
  <c r="S38" i="1"/>
  <c r="BD21" i="1"/>
  <c r="BD20" i="1"/>
  <c r="BD19" i="1"/>
  <c r="BD18" i="1"/>
  <c r="BJ17" i="1"/>
  <c r="BI16" i="1"/>
  <c r="BD15" i="1"/>
  <c r="S59" i="1"/>
  <c r="BD13" i="1"/>
  <c r="BD12" i="1"/>
  <c r="BI14" i="1"/>
  <c r="BI71" i="1"/>
  <c r="Y14" i="1"/>
  <c r="BI17" i="1"/>
  <c r="BJ68" i="1"/>
  <c r="BJ60" i="1"/>
  <c r="BJ61" i="1"/>
  <c r="S62" i="1"/>
  <c r="S52" i="1"/>
  <c r="S29" i="1"/>
  <c r="BJ22" i="1"/>
  <c r="AZ18" i="1"/>
  <c r="BE18" i="1" s="1"/>
  <c r="BD14" i="1"/>
  <c r="BI40" i="1"/>
  <c r="BJ48" i="1"/>
  <c r="BJ76" i="1"/>
  <c r="BJ69" i="1"/>
  <c r="BJ44" i="1"/>
  <c r="BJ30" i="1"/>
  <c r="BJ29" i="1"/>
  <c r="BJ28" i="1"/>
  <c r="BI15" i="1"/>
  <c r="BI13" i="1"/>
  <c r="BI12" i="1"/>
  <c r="Y19" i="1"/>
  <c r="Y20" i="1"/>
  <c r="Y21" i="1"/>
  <c r="Y17" i="1"/>
  <c r="AH15" i="1"/>
  <c r="AH16" i="1"/>
  <c r="AH14" i="1"/>
  <c r="AH21" i="1"/>
  <c r="AH17" i="1"/>
  <c r="Y12" i="1"/>
  <c r="AH20" i="1"/>
  <c r="AH19" i="1"/>
  <c r="AH18" i="1"/>
  <c r="Y18" i="1"/>
  <c r="Y13" i="1"/>
  <c r="AZ8" i="1"/>
  <c r="BE8" i="1" s="1"/>
  <c r="BD10" i="1"/>
  <c r="BD8" i="1"/>
  <c r="BD6" i="1"/>
  <c r="BD4" i="1"/>
  <c r="BD2" i="1"/>
  <c r="AZ6" i="1"/>
  <c r="BE6" i="1" s="1"/>
  <c r="AZ4" i="1"/>
  <c r="BE4" i="1" s="1"/>
  <c r="S2" i="1"/>
  <c r="AZ2" i="1"/>
  <c r="AL254" i="1" s="1"/>
  <c r="AN254" i="1" s="1"/>
  <c r="BD11" i="1"/>
  <c r="BD9" i="1"/>
  <c r="BD7" i="1"/>
  <c r="BD5" i="1"/>
  <c r="BD3" i="1"/>
  <c r="AZ10" i="1"/>
  <c r="BE10" i="1" s="1"/>
  <c r="AH10" i="1"/>
  <c r="AH11" i="1"/>
  <c r="Y11" i="1"/>
  <c r="Y10" i="1"/>
  <c r="N9" i="1"/>
  <c r="AI9" i="1" s="1"/>
  <c r="AK196" i="1" s="1"/>
  <c r="AM196" i="1" s="1"/>
  <c r="N8" i="1"/>
  <c r="AI8" i="1" s="1"/>
  <c r="N7" i="1"/>
  <c r="AI7" i="1" s="1"/>
  <c r="BJ7" i="1" s="1"/>
  <c r="N6" i="1"/>
  <c r="AI6" i="1" s="1"/>
  <c r="N5" i="1"/>
  <c r="AI5" i="1" s="1"/>
  <c r="N4" i="1"/>
  <c r="AI4" i="1" s="1"/>
  <c r="O6" i="1"/>
  <c r="O3" i="1"/>
  <c r="AJ3" i="1" s="1"/>
  <c r="AK252" i="1" s="1"/>
  <c r="AM252" i="1" s="1"/>
  <c r="O4" i="1"/>
  <c r="AJ4" i="1" s="1"/>
  <c r="AK200" i="1" s="1"/>
  <c r="AM200" i="1" s="1"/>
  <c r="O8" i="1"/>
  <c r="AJ8" i="1" s="1"/>
  <c r="Y4" i="1"/>
  <c r="O9" i="1"/>
  <c r="AJ9" i="1" s="1"/>
  <c r="AK248" i="1" s="1"/>
  <c r="AM248" i="1" s="1"/>
  <c r="O7" i="1"/>
  <c r="AJ7" i="1" s="1"/>
  <c r="AK245" i="1" s="1"/>
  <c r="AM245" i="1" s="1"/>
  <c r="O5" i="1"/>
  <c r="Y2" i="1"/>
  <c r="N3" i="1"/>
  <c r="AI3" i="1" s="1"/>
  <c r="Y7" i="1"/>
  <c r="Y5" i="1"/>
  <c r="Y3" i="1"/>
  <c r="O2" i="1"/>
  <c r="AJ2" i="1" s="1"/>
  <c r="AK242" i="1" s="1"/>
  <c r="AM242" i="1" s="1"/>
  <c r="AH3" i="1"/>
  <c r="T254" i="1" l="1"/>
  <c r="T252" i="1"/>
  <c r="AK227" i="1"/>
  <c r="AM227" i="1" s="1"/>
  <c r="AK254" i="1"/>
  <c r="AM254" i="1" s="1"/>
  <c r="T253" i="1"/>
  <c r="AK243" i="1"/>
  <c r="AM243" i="1" s="1"/>
  <c r="AK246" i="1"/>
  <c r="AM246" i="1" s="1"/>
  <c r="AK184" i="1"/>
  <c r="AM184" i="1" s="1"/>
  <c r="AK223" i="1"/>
  <c r="AM223" i="1" s="1"/>
  <c r="AK229" i="1"/>
  <c r="AM229" i="1" s="1"/>
  <c r="AK234" i="1"/>
  <c r="AM234" i="1" s="1"/>
  <c r="AK189" i="1"/>
  <c r="AM189" i="1" s="1"/>
  <c r="AK197" i="1"/>
  <c r="AM197" i="1" s="1"/>
  <c r="AK203" i="1"/>
  <c r="AM203" i="1" s="1"/>
  <c r="AK191" i="1"/>
  <c r="AM191" i="1" s="1"/>
  <c r="AK228" i="1"/>
  <c r="AM228" i="1" s="1"/>
  <c r="AK201" i="1"/>
  <c r="AM201" i="1" s="1"/>
  <c r="AK194" i="1"/>
  <c r="AM194" i="1" s="1"/>
  <c r="AK219" i="1"/>
  <c r="AM219" i="1" s="1"/>
  <c r="AK230" i="1"/>
  <c r="AM230" i="1" s="1"/>
  <c r="AK204" i="1"/>
  <c r="AM204" i="1" s="1"/>
  <c r="AK241" i="1"/>
  <c r="AM241" i="1" s="1"/>
  <c r="AK195" i="1"/>
  <c r="AM195" i="1" s="1"/>
  <c r="AK188" i="1"/>
  <c r="AM188" i="1" s="1"/>
  <c r="AK225" i="1"/>
  <c r="AM225" i="1" s="1"/>
  <c r="T214" i="1"/>
  <c r="T226" i="1"/>
  <c r="T217" i="1"/>
  <c r="T227" i="1"/>
  <c r="T215" i="1"/>
  <c r="T235" i="1"/>
  <c r="T222" i="1"/>
  <c r="T212" i="1"/>
  <c r="T201" i="1"/>
  <c r="T197" i="1"/>
  <c r="T183" i="1"/>
  <c r="T238" i="1"/>
  <c r="T209" i="1"/>
  <c r="T245" i="1"/>
  <c r="T233" i="1"/>
  <c r="T225" i="1"/>
  <c r="T213" i="1"/>
  <c r="T202" i="1"/>
  <c r="T192" i="1"/>
  <c r="T190" i="1"/>
  <c r="T243" i="1"/>
  <c r="T208" i="1"/>
  <c r="T237" i="1"/>
  <c r="T229" i="1"/>
  <c r="T216" i="1"/>
  <c r="T187" i="1"/>
  <c r="T185" i="1"/>
  <c r="T234" i="1"/>
  <c r="T223" i="1"/>
  <c r="T200" i="1"/>
  <c r="T188" i="1"/>
  <c r="T186" i="1"/>
  <c r="BI62" i="1"/>
  <c r="AK183" i="1"/>
  <c r="AM183" i="1" s="1"/>
  <c r="AK193" i="1"/>
  <c r="AM193" i="1" s="1"/>
  <c r="AK205" i="1"/>
  <c r="AM205" i="1" s="1"/>
  <c r="AK213" i="1"/>
  <c r="AM213" i="1" s="1"/>
  <c r="AK239" i="1"/>
  <c r="AM239" i="1" s="1"/>
  <c r="AK236" i="1"/>
  <c r="AM236" i="1" s="1"/>
  <c r="AK235" i="1"/>
  <c r="AM235" i="1" s="1"/>
  <c r="AK231" i="1"/>
  <c r="AM231" i="1" s="1"/>
  <c r="AK217" i="1"/>
  <c r="AM217" i="1" s="1"/>
  <c r="AK224" i="1"/>
  <c r="AM224" i="1" s="1"/>
  <c r="AK198" i="1"/>
  <c r="AM198" i="1" s="1"/>
  <c r="AK199" i="1"/>
  <c r="AM199" i="1" s="1"/>
  <c r="AK186" i="1"/>
  <c r="AM186" i="1" s="1"/>
  <c r="AK206" i="1"/>
  <c r="AM206" i="1" s="1"/>
  <c r="AK208" i="1"/>
  <c r="AM208" i="1" s="1"/>
  <c r="T220" i="1"/>
  <c r="T206" i="1"/>
  <c r="T219" i="1"/>
  <c r="T224" i="1"/>
  <c r="T218" i="1"/>
  <c r="T184" i="1"/>
  <c r="T250" i="1"/>
  <c r="T239" i="1"/>
  <c r="T231" i="1"/>
  <c r="T211" i="1"/>
  <c r="T244" i="1"/>
  <c r="T205" i="1"/>
  <c r="T199" i="1"/>
  <c r="AL195" i="1"/>
  <c r="AN195" i="1" s="1"/>
  <c r="T193" i="1"/>
  <c r="T189" i="1"/>
  <c r="T246" i="1"/>
  <c r="T230" i="1"/>
  <c r="T241" i="1"/>
  <c r="T204" i="1"/>
  <c r="T198" i="1"/>
  <c r="T195" i="1"/>
  <c r="T182" i="1"/>
  <c r="T247" i="1"/>
  <c r="T249" i="1"/>
  <c r="T240" i="1"/>
  <c r="T232" i="1"/>
  <c r="T210" i="1"/>
  <c r="T207" i="1"/>
  <c r="T191" i="1"/>
  <c r="T251" i="1"/>
  <c r="T242" i="1"/>
  <c r="T248" i="1"/>
  <c r="T236" i="1"/>
  <c r="T228" i="1"/>
  <c r="T221" i="1"/>
  <c r="T203" i="1"/>
  <c r="T196" i="1"/>
  <c r="T194" i="1"/>
  <c r="T10" i="1"/>
  <c r="T29" i="1"/>
  <c r="T35" i="1"/>
  <c r="T45" i="1"/>
  <c r="T57" i="1"/>
  <c r="T42" i="1"/>
  <c r="T62" i="1"/>
  <c r="AI2" i="1"/>
  <c r="BJ2" i="1" s="1"/>
  <c r="T27" i="1"/>
  <c r="T36" i="1"/>
  <c r="T52" i="1"/>
  <c r="T68" i="1"/>
  <c r="T26" i="1"/>
  <c r="T51" i="1"/>
  <c r="T53" i="1"/>
  <c r="T67" i="1"/>
  <c r="T12" i="1"/>
  <c r="T16" i="1"/>
  <c r="T17" i="1"/>
  <c r="T3" i="1"/>
  <c r="AK112" i="1"/>
  <c r="AM112" i="1" s="1"/>
  <c r="AK119" i="1"/>
  <c r="AM119" i="1" s="1"/>
  <c r="AK132" i="1"/>
  <c r="AM132" i="1" s="1"/>
  <c r="AK81" i="1"/>
  <c r="AM81" i="1" s="1"/>
  <c r="AK144" i="1"/>
  <c r="AM144" i="1" s="1"/>
  <c r="AK172" i="1"/>
  <c r="AM172" i="1" s="1"/>
  <c r="AK170" i="1"/>
  <c r="AM170" i="1" s="1"/>
  <c r="AK106" i="1"/>
  <c r="AM106" i="1" s="1"/>
  <c r="BJ3" i="1"/>
  <c r="AK118" i="1"/>
  <c r="AM118" i="1" s="1"/>
  <c r="AK181" i="1"/>
  <c r="AM181" i="1" s="1"/>
  <c r="AK171" i="1"/>
  <c r="AM171" i="1" s="1"/>
  <c r="AK104" i="1"/>
  <c r="AM104" i="1" s="1"/>
  <c r="AK87" i="1"/>
  <c r="AM87" i="1" s="1"/>
  <c r="AK80" i="1"/>
  <c r="AM80" i="1" s="1"/>
  <c r="AK129" i="1"/>
  <c r="AM129" i="1" s="1"/>
  <c r="AK152" i="1"/>
  <c r="AM152" i="1" s="1"/>
  <c r="AK145" i="1"/>
  <c r="AM145" i="1" s="1"/>
  <c r="AK126" i="1"/>
  <c r="AM126" i="1" s="1"/>
  <c r="AK105" i="1"/>
  <c r="AM105" i="1" s="1"/>
  <c r="AK116" i="1"/>
  <c r="AM116" i="1" s="1"/>
  <c r="AK166" i="1"/>
  <c r="AM166" i="1" s="1"/>
  <c r="AK136" i="1"/>
  <c r="AM136" i="1" s="1"/>
  <c r="AK155" i="1"/>
  <c r="AM155" i="1" s="1"/>
  <c r="AK83" i="1"/>
  <c r="AM83" i="1" s="1"/>
  <c r="AK97" i="1"/>
  <c r="AM97" i="1" s="1"/>
  <c r="AK140" i="1"/>
  <c r="AM140" i="1" s="1"/>
  <c r="AK85" i="1"/>
  <c r="AM85" i="1" s="1"/>
  <c r="AK113" i="1"/>
  <c r="AM113" i="1" s="1"/>
  <c r="AK103" i="1"/>
  <c r="AM103" i="1" s="1"/>
  <c r="AK162" i="1"/>
  <c r="AM162" i="1" s="1"/>
  <c r="AK146" i="1"/>
  <c r="AM146" i="1" s="1"/>
  <c r="AK134" i="1"/>
  <c r="AM134" i="1" s="1"/>
  <c r="AK94" i="1"/>
  <c r="AM94" i="1" s="1"/>
  <c r="AK122" i="1"/>
  <c r="AM122" i="1" s="1"/>
  <c r="AK167" i="1"/>
  <c r="AM167" i="1" s="1"/>
  <c r="AK175" i="1"/>
  <c r="AM175" i="1" s="1"/>
  <c r="AK121" i="1"/>
  <c r="AM121" i="1" s="1"/>
  <c r="AK147" i="1"/>
  <c r="AM147" i="1" s="1"/>
  <c r="AK133" i="1"/>
  <c r="AM133" i="1" s="1"/>
  <c r="AK142" i="1"/>
  <c r="AM142" i="1" s="1"/>
  <c r="AK82" i="1"/>
  <c r="AM82" i="1" s="1"/>
  <c r="AK77" i="1"/>
  <c r="AM77" i="1" s="1"/>
  <c r="AK160" i="1"/>
  <c r="AM160" i="1" s="1"/>
  <c r="T7" i="1"/>
  <c r="T11" i="1"/>
  <c r="T38" i="1"/>
  <c r="T48" i="1"/>
  <c r="BI47" i="1"/>
  <c r="AK165" i="1"/>
  <c r="AM165" i="1" s="1"/>
  <c r="AK179" i="1"/>
  <c r="AM179" i="1" s="1"/>
  <c r="AK114" i="1"/>
  <c r="AM114" i="1" s="1"/>
  <c r="AK102" i="1"/>
  <c r="AM102" i="1" s="1"/>
  <c r="AK141" i="1"/>
  <c r="AM141" i="1" s="1"/>
  <c r="AK125" i="1"/>
  <c r="AM125" i="1" s="1"/>
  <c r="AK154" i="1"/>
  <c r="AM154" i="1" s="1"/>
  <c r="AK100" i="1"/>
  <c r="AM100" i="1" s="1"/>
  <c r="AK88" i="1"/>
  <c r="AM88" i="1" s="1"/>
  <c r="AK131" i="1"/>
  <c r="AM131" i="1" s="1"/>
  <c r="AK79" i="1"/>
  <c r="AM79" i="1" s="1"/>
  <c r="AK159" i="1"/>
  <c r="AM159" i="1" s="1"/>
  <c r="AK168" i="1"/>
  <c r="AM168" i="1" s="1"/>
  <c r="AK111" i="1"/>
  <c r="AM111" i="1" s="1"/>
  <c r="AK90" i="1"/>
  <c r="AM90" i="1" s="1"/>
  <c r="AK99" i="1"/>
  <c r="AM99" i="1" s="1"/>
  <c r="AK130" i="1"/>
  <c r="AM130" i="1" s="1"/>
  <c r="AK137" i="1"/>
  <c r="AM137" i="1" s="1"/>
  <c r="AK151" i="1"/>
  <c r="AM151" i="1" s="1"/>
  <c r="AK117" i="1"/>
  <c r="AM117" i="1" s="1"/>
  <c r="AK158" i="1"/>
  <c r="AM158" i="1" s="1"/>
  <c r="AK169" i="1"/>
  <c r="AM169" i="1" s="1"/>
  <c r="AK120" i="1"/>
  <c r="AM120" i="1" s="1"/>
  <c r="AK143" i="1"/>
  <c r="AM143" i="1" s="1"/>
  <c r="AK107" i="1"/>
  <c r="AM107" i="1" s="1"/>
  <c r="AK95" i="1"/>
  <c r="AM95" i="1" s="1"/>
  <c r="AK78" i="1"/>
  <c r="AM78" i="1" s="1"/>
  <c r="AK180" i="1"/>
  <c r="AM180" i="1" s="1"/>
  <c r="T31" i="1"/>
  <c r="T32" i="1"/>
  <c r="T44" i="1"/>
  <c r="T50" i="1"/>
  <c r="T54" i="1"/>
  <c r="T60" i="1"/>
  <c r="T70" i="1"/>
  <c r="T76" i="1"/>
  <c r="T30" i="1"/>
  <c r="T41" i="1"/>
  <c r="T47" i="1"/>
  <c r="T55" i="1"/>
  <c r="T59" i="1"/>
  <c r="T73" i="1"/>
  <c r="T13" i="1"/>
  <c r="T15" i="1"/>
  <c r="T5" i="1"/>
  <c r="T9" i="1"/>
  <c r="T23" i="1"/>
  <c r="T34" i="1"/>
  <c r="T40" i="1"/>
  <c r="T46" i="1"/>
  <c r="T58" i="1"/>
  <c r="T64" i="1"/>
  <c r="T72" i="1"/>
  <c r="T25" i="1"/>
  <c r="T22" i="1"/>
  <c r="T28" i="1"/>
  <c r="T33" i="1"/>
  <c r="T39" i="1"/>
  <c r="T61" i="1"/>
  <c r="T65" i="1"/>
  <c r="T71" i="1"/>
  <c r="T75" i="1"/>
  <c r="T19" i="1"/>
  <c r="T21" i="1"/>
  <c r="T164" i="1"/>
  <c r="T162" i="1"/>
  <c r="T177" i="1"/>
  <c r="T175" i="1"/>
  <c r="T173" i="1"/>
  <c r="T171" i="1"/>
  <c r="T169" i="1"/>
  <c r="T167" i="1"/>
  <c r="T180" i="1"/>
  <c r="T160" i="1"/>
  <c r="T158" i="1"/>
  <c r="T156" i="1"/>
  <c r="T154" i="1"/>
  <c r="T152" i="1"/>
  <c r="T140" i="1"/>
  <c r="T138" i="1"/>
  <c r="T136" i="1"/>
  <c r="T134" i="1"/>
  <c r="T132" i="1"/>
  <c r="T114" i="1"/>
  <c r="T112" i="1"/>
  <c r="T110" i="1"/>
  <c r="T108" i="1"/>
  <c r="T106" i="1"/>
  <c r="T104" i="1"/>
  <c r="T102" i="1"/>
  <c r="T100" i="1"/>
  <c r="T98" i="1"/>
  <c r="T79" i="1"/>
  <c r="T150" i="1"/>
  <c r="T128" i="1"/>
  <c r="T124" i="1"/>
  <c r="T120" i="1"/>
  <c r="T116" i="1"/>
  <c r="T93" i="1"/>
  <c r="T89" i="1"/>
  <c r="T86" i="1"/>
  <c r="T85" i="1"/>
  <c r="T149" i="1"/>
  <c r="T147" i="1"/>
  <c r="T145" i="1"/>
  <c r="T143" i="1"/>
  <c r="T87" i="1"/>
  <c r="T83" i="1"/>
  <c r="T80" i="1"/>
  <c r="T179" i="1"/>
  <c r="T151" i="1"/>
  <c r="T129" i="1"/>
  <c r="T125" i="1"/>
  <c r="T121" i="1"/>
  <c r="T117" i="1"/>
  <c r="T94" i="1"/>
  <c r="T90" i="1"/>
  <c r="T4" i="1"/>
  <c r="T8" i="1"/>
  <c r="T56" i="1"/>
  <c r="T66" i="1"/>
  <c r="T74" i="1"/>
  <c r="T24" i="1"/>
  <c r="T37" i="1"/>
  <c r="T43" i="1"/>
  <c r="T49" i="1"/>
  <c r="T63" i="1"/>
  <c r="T69" i="1"/>
  <c r="T14" i="1"/>
  <c r="T18" i="1"/>
  <c r="T20" i="1"/>
  <c r="T165" i="1"/>
  <c r="T163" i="1"/>
  <c r="T161" i="1"/>
  <c r="T176" i="1"/>
  <c r="T174" i="1"/>
  <c r="T172" i="1"/>
  <c r="T170" i="1"/>
  <c r="T168" i="1"/>
  <c r="T178" i="1"/>
  <c r="T159" i="1"/>
  <c r="T157" i="1"/>
  <c r="T155" i="1"/>
  <c r="T153" i="1"/>
  <c r="T141" i="1"/>
  <c r="T139" i="1"/>
  <c r="T137" i="1"/>
  <c r="T135" i="1"/>
  <c r="T133" i="1"/>
  <c r="T115" i="1"/>
  <c r="T113" i="1"/>
  <c r="T111" i="1"/>
  <c r="T109" i="1"/>
  <c r="T107" i="1"/>
  <c r="T105" i="1"/>
  <c r="T103" i="1"/>
  <c r="T101" i="1"/>
  <c r="T99" i="1"/>
  <c r="T97" i="1"/>
  <c r="T81" i="1"/>
  <c r="T77" i="1"/>
  <c r="T130" i="1"/>
  <c r="T126" i="1"/>
  <c r="T122" i="1"/>
  <c r="T118" i="1"/>
  <c r="T95" i="1"/>
  <c r="T91" i="1"/>
  <c r="T84" i="1"/>
  <c r="T148" i="1"/>
  <c r="T146" i="1"/>
  <c r="T144" i="1"/>
  <c r="T142" i="1"/>
  <c r="T82" i="1"/>
  <c r="T78" i="1"/>
  <c r="T181" i="1"/>
  <c r="T166" i="1"/>
  <c r="T131" i="1"/>
  <c r="T127" i="1"/>
  <c r="T123" i="1"/>
  <c r="T119" i="1"/>
  <c r="T96" i="1"/>
  <c r="T92" i="1"/>
  <c r="T88" i="1"/>
  <c r="T2" i="1"/>
  <c r="T6" i="1"/>
  <c r="AK42" i="1"/>
  <c r="AM42" i="1" s="1"/>
  <c r="BI39" i="1"/>
  <c r="BI8" i="1"/>
  <c r="BJ4" i="1"/>
  <c r="BJ8" i="1"/>
  <c r="AK60" i="1"/>
  <c r="AM60" i="1" s="1"/>
  <c r="BI2" i="1"/>
  <c r="BI54" i="1"/>
  <c r="BI7" i="1"/>
  <c r="BI70" i="1"/>
  <c r="BI3" i="1"/>
  <c r="AL236" i="1" s="1"/>
  <c r="AN236" i="1" s="1"/>
  <c r="BJ6" i="1"/>
  <c r="BI31" i="1"/>
  <c r="BI4" i="1"/>
  <c r="AL192" i="1" s="1"/>
  <c r="AN192" i="1" s="1"/>
  <c r="BJ5" i="1"/>
  <c r="AK69" i="1"/>
  <c r="AM69" i="1" s="1"/>
  <c r="AK38" i="1"/>
  <c r="AM38" i="1" s="1"/>
  <c r="BJ54" i="1"/>
  <c r="S11" i="1"/>
  <c r="AK46" i="1"/>
  <c r="AM46" i="1" s="1"/>
  <c r="AK67" i="1"/>
  <c r="AM67" i="1" s="1"/>
  <c r="AK66" i="1"/>
  <c r="AM66" i="1" s="1"/>
  <c r="AK28" i="1"/>
  <c r="AM28" i="1" s="1"/>
  <c r="AK54" i="1"/>
  <c r="AM54" i="1" s="1"/>
  <c r="AK76" i="1"/>
  <c r="AM76" i="1" s="1"/>
  <c r="AK64" i="1"/>
  <c r="AM64" i="1" s="1"/>
  <c r="BJ70" i="1"/>
  <c r="AK3" i="1"/>
  <c r="AM3" i="1" s="1"/>
  <c r="BJ9" i="1"/>
  <c r="AK5" i="1"/>
  <c r="AM5" i="1" s="1"/>
  <c r="BJ62" i="1"/>
  <c r="BJ47" i="1"/>
  <c r="AL250" i="1" s="1"/>
  <c r="AN250" i="1" s="1"/>
  <c r="AK4" i="1"/>
  <c r="AM4" i="1" s="1"/>
  <c r="BJ31" i="1"/>
  <c r="BJ24" i="1"/>
  <c r="AK63" i="1"/>
  <c r="AM63" i="1" s="1"/>
  <c r="AK35" i="1"/>
  <c r="AM35" i="1" s="1"/>
  <c r="BJ39" i="1"/>
  <c r="AK24" i="1"/>
  <c r="AM24" i="1" s="1"/>
  <c r="AK39" i="1"/>
  <c r="AM39" i="1" s="1"/>
  <c r="AK51" i="1"/>
  <c r="AM51" i="1" s="1"/>
  <c r="AK65" i="1"/>
  <c r="AM65" i="1" s="1"/>
  <c r="AK53" i="1"/>
  <c r="AM53" i="1" s="1"/>
  <c r="AK57" i="1"/>
  <c r="AM57" i="1" s="1"/>
  <c r="AK73" i="1"/>
  <c r="AM73" i="1" s="1"/>
  <c r="AK45" i="1"/>
  <c r="AM45" i="1" s="1"/>
  <c r="AK56" i="1"/>
  <c r="AM56" i="1" s="1"/>
  <c r="AK23" i="1"/>
  <c r="AM23" i="1" s="1"/>
  <c r="BE2" i="1"/>
  <c r="U7" i="1" s="1"/>
  <c r="AJ6" i="1"/>
  <c r="AK96" i="1" s="1"/>
  <c r="AM96" i="1" s="1"/>
  <c r="AJ5" i="1"/>
  <c r="AK226" i="1" s="1"/>
  <c r="AM226" i="1" s="1"/>
  <c r="AH6" i="1"/>
  <c r="AH5" i="1"/>
  <c r="AH4" i="1"/>
  <c r="AH7" i="1"/>
  <c r="AH9" i="1"/>
  <c r="Y9" i="1"/>
  <c r="Y8" i="1"/>
  <c r="Y6" i="1"/>
  <c r="AH2" i="1"/>
  <c r="AH8" i="1"/>
  <c r="U253" i="1" l="1"/>
  <c r="V253" i="1" s="1"/>
  <c r="U254" i="1"/>
  <c r="V254" i="1" s="1"/>
  <c r="U252" i="1"/>
  <c r="V252" i="1" s="1"/>
  <c r="AL251" i="1"/>
  <c r="AN251" i="1" s="1"/>
  <c r="AK149" i="1"/>
  <c r="AM149" i="1" s="1"/>
  <c r="AK89" i="1"/>
  <c r="AM89" i="1" s="1"/>
  <c r="AK177" i="1"/>
  <c r="AM177" i="1" s="1"/>
  <c r="AK109" i="1"/>
  <c r="AM109" i="1" s="1"/>
  <c r="AK214" i="1"/>
  <c r="AM214" i="1" s="1"/>
  <c r="AK249" i="1"/>
  <c r="AM249" i="1" s="1"/>
  <c r="AK232" i="1"/>
  <c r="AM232" i="1" s="1"/>
  <c r="AK12" i="1"/>
  <c r="AM12" i="1" s="1"/>
  <c r="AK250" i="1"/>
  <c r="AM250" i="1" s="1"/>
  <c r="AK68" i="1"/>
  <c r="AM68" i="1" s="1"/>
  <c r="AK72" i="1"/>
  <c r="AM72" i="1" s="1"/>
  <c r="AL189" i="1"/>
  <c r="AN189" i="1" s="1"/>
  <c r="AL183" i="1"/>
  <c r="AN183" i="1" s="1"/>
  <c r="AL229" i="1"/>
  <c r="AN229" i="1" s="1"/>
  <c r="AK127" i="1"/>
  <c r="AM127" i="1" s="1"/>
  <c r="AK93" i="1"/>
  <c r="AM93" i="1" s="1"/>
  <c r="AK176" i="1"/>
  <c r="AM176" i="1" s="1"/>
  <c r="AK156" i="1"/>
  <c r="AM156" i="1" s="1"/>
  <c r="AK210" i="1"/>
  <c r="AM210" i="1" s="1"/>
  <c r="AK190" i="1"/>
  <c r="AM190" i="1" s="1"/>
  <c r="AK192" i="1"/>
  <c r="AM192" i="1" s="1"/>
  <c r="AK238" i="1"/>
  <c r="AM238" i="1" s="1"/>
  <c r="AK17" i="1"/>
  <c r="AM17" i="1" s="1"/>
  <c r="AK14" i="1"/>
  <c r="AM14" i="1" s="1"/>
  <c r="AK22" i="1"/>
  <c r="AM22" i="1" s="1"/>
  <c r="AK31" i="1"/>
  <c r="AM31" i="1" s="1"/>
  <c r="AK25" i="1"/>
  <c r="AM25" i="1" s="1"/>
  <c r="AK16" i="1"/>
  <c r="AM16" i="1" s="1"/>
  <c r="AK11" i="1"/>
  <c r="AM11" i="1" s="1"/>
  <c r="AK153" i="1"/>
  <c r="AM153" i="1" s="1"/>
  <c r="AK173" i="1"/>
  <c r="AM173" i="1" s="1"/>
  <c r="AK115" i="1"/>
  <c r="AM115" i="1" s="1"/>
  <c r="AK92" i="1"/>
  <c r="AM92" i="1" s="1"/>
  <c r="AL231" i="1"/>
  <c r="AN231" i="1" s="1"/>
  <c r="AK211" i="1"/>
  <c r="AM211" i="1" s="1"/>
  <c r="AL225" i="1"/>
  <c r="AN225" i="1" s="1"/>
  <c r="AL246" i="1"/>
  <c r="AN246" i="1" s="1"/>
  <c r="AK8" i="1"/>
  <c r="AM8" i="1" s="1"/>
  <c r="AK216" i="1"/>
  <c r="AM216" i="1" s="1"/>
  <c r="AK207" i="1"/>
  <c r="AM207" i="1" s="1"/>
  <c r="AK221" i="1"/>
  <c r="AM221" i="1" s="1"/>
  <c r="AK218" i="1"/>
  <c r="AM218" i="1" s="1"/>
  <c r="AK212" i="1"/>
  <c r="AM212" i="1" s="1"/>
  <c r="AK209" i="1"/>
  <c r="AM209" i="1" s="1"/>
  <c r="AK202" i="1"/>
  <c r="AM202" i="1" s="1"/>
  <c r="AL194" i="1"/>
  <c r="AN194" i="1" s="1"/>
  <c r="AK2" i="1"/>
  <c r="AM2" i="1" s="1"/>
  <c r="AL187" i="1"/>
  <c r="AN187" i="1" s="1"/>
  <c r="AL193" i="1"/>
  <c r="AN193" i="1" s="1"/>
  <c r="AL190" i="1"/>
  <c r="AN190" i="1" s="1"/>
  <c r="AL249" i="1"/>
  <c r="AN249" i="1" s="1"/>
  <c r="AL248" i="1"/>
  <c r="AN248" i="1" s="1"/>
  <c r="AL4" i="1"/>
  <c r="AN4" i="1" s="1"/>
  <c r="AL207" i="1"/>
  <c r="AN207" i="1" s="1"/>
  <c r="AL218" i="1"/>
  <c r="AN218" i="1" s="1"/>
  <c r="U185" i="1"/>
  <c r="V185" i="1" s="1"/>
  <c r="U202" i="1"/>
  <c r="V202" i="1" s="1"/>
  <c r="U245" i="1"/>
  <c r="V245" i="1" s="1"/>
  <c r="U241" i="1"/>
  <c r="V241" i="1" s="1"/>
  <c r="U216" i="1"/>
  <c r="V216" i="1" s="1"/>
  <c r="U211" i="1"/>
  <c r="V211" i="1" s="1"/>
  <c r="U198" i="1"/>
  <c r="V198" i="1" s="1"/>
  <c r="U218" i="1"/>
  <c r="V218" i="1" s="1"/>
  <c r="U192" i="1"/>
  <c r="V192" i="1" s="1"/>
  <c r="U194" i="1"/>
  <c r="V194" i="1" s="1"/>
  <c r="U229" i="1"/>
  <c r="V229" i="1" s="1"/>
  <c r="U207" i="1"/>
  <c r="V207" i="1" s="1"/>
  <c r="U250" i="1"/>
  <c r="V250" i="1" s="1"/>
  <c r="U244" i="1"/>
  <c r="V244" i="1" s="1"/>
  <c r="U187" i="1"/>
  <c r="V187" i="1" s="1"/>
  <c r="U191" i="1"/>
  <c r="V191" i="1" s="1"/>
  <c r="U213" i="1"/>
  <c r="V213" i="1" s="1"/>
  <c r="U225" i="1"/>
  <c r="V225" i="1" s="1"/>
  <c r="U248" i="1"/>
  <c r="V248" i="1" s="1"/>
  <c r="U214" i="1"/>
  <c r="V214" i="1" s="1"/>
  <c r="U196" i="1"/>
  <c r="V196" i="1" s="1"/>
  <c r="U206" i="1"/>
  <c r="V206" i="1" s="1"/>
  <c r="U188" i="1"/>
  <c r="V188" i="1" s="1"/>
  <c r="U190" i="1"/>
  <c r="V190" i="1" s="1"/>
  <c r="U212" i="1"/>
  <c r="V212" i="1" s="1"/>
  <c r="U205" i="1"/>
  <c r="V205" i="1" s="1"/>
  <c r="U247" i="1"/>
  <c r="V247" i="1" s="1"/>
  <c r="U236" i="1"/>
  <c r="V236" i="1" s="1"/>
  <c r="U183" i="1"/>
  <c r="V183" i="1" s="1"/>
  <c r="U189" i="1"/>
  <c r="V189" i="1" s="1"/>
  <c r="U203" i="1"/>
  <c r="V203" i="1" s="1"/>
  <c r="U220" i="1"/>
  <c r="V220" i="1" s="1"/>
  <c r="U232" i="1"/>
  <c r="V232" i="1" s="1"/>
  <c r="U219" i="1"/>
  <c r="V219" i="1" s="1"/>
  <c r="U238" i="1"/>
  <c r="V238" i="1" s="1"/>
  <c r="U210" i="1"/>
  <c r="V210" i="1" s="1"/>
  <c r="U222" i="1"/>
  <c r="V222" i="1" s="1"/>
  <c r="AL212" i="1"/>
  <c r="AN212" i="1" s="1"/>
  <c r="AL204" i="1"/>
  <c r="AN204" i="1" s="1"/>
  <c r="AL224" i="1"/>
  <c r="AN224" i="1" s="1"/>
  <c r="U223" i="1"/>
  <c r="V223" i="1" s="1"/>
  <c r="U240" i="1"/>
  <c r="V240" i="1" s="1"/>
  <c r="U235" i="1"/>
  <c r="V235" i="1" s="1"/>
  <c r="U239" i="1"/>
  <c r="V239" i="1" s="1"/>
  <c r="U242" i="1"/>
  <c r="V242" i="1" s="1"/>
  <c r="U243" i="1"/>
  <c r="V243" i="1" s="1"/>
  <c r="U246" i="1"/>
  <c r="V246" i="1" s="1"/>
  <c r="U204" i="1"/>
  <c r="V204" i="1" s="1"/>
  <c r="U184" i="1"/>
  <c r="V184" i="1" s="1"/>
  <c r="U186" i="1"/>
  <c r="U209" i="1"/>
  <c r="V209" i="1" s="1"/>
  <c r="U249" i="1"/>
  <c r="V249" i="1" s="1"/>
  <c r="U231" i="1"/>
  <c r="V231" i="1" s="1"/>
  <c r="U228" i="1"/>
  <c r="V228" i="1" s="1"/>
  <c r="U195" i="1"/>
  <c r="V195" i="1" s="1"/>
  <c r="U201" i="1"/>
  <c r="V201" i="1" s="1"/>
  <c r="U221" i="1"/>
  <c r="V221" i="1" s="1"/>
  <c r="U224" i="1"/>
  <c r="V224" i="1" s="1"/>
  <c r="U215" i="1"/>
  <c r="V215" i="1" s="1"/>
  <c r="U226" i="1"/>
  <c r="V226" i="1" s="1"/>
  <c r="U200" i="1"/>
  <c r="V200" i="1" s="1"/>
  <c r="U234" i="1"/>
  <c r="V234" i="1" s="1"/>
  <c r="U182" i="1"/>
  <c r="V182" i="1" s="1"/>
  <c r="U199" i="1"/>
  <c r="V199" i="1" s="1"/>
  <c r="U237" i="1"/>
  <c r="V237" i="1" s="1"/>
  <c r="U227" i="1"/>
  <c r="V227" i="1" s="1"/>
  <c r="U193" i="1"/>
  <c r="V193" i="1" s="1"/>
  <c r="U197" i="1"/>
  <c r="V197" i="1" s="1"/>
  <c r="U217" i="1"/>
  <c r="V217" i="1" s="1"/>
  <c r="U233" i="1"/>
  <c r="V233" i="1" s="1"/>
  <c r="U208" i="1"/>
  <c r="V208" i="1" s="1"/>
  <c r="U230" i="1"/>
  <c r="V230" i="1" s="1"/>
  <c r="U251" i="1"/>
  <c r="V251" i="1" s="1"/>
  <c r="V186" i="1"/>
  <c r="AL203" i="1"/>
  <c r="AN203" i="1" s="1"/>
  <c r="AL227" i="1"/>
  <c r="AN227" i="1" s="1"/>
  <c r="AL202" i="1"/>
  <c r="AN202" i="1" s="1"/>
  <c r="AL239" i="1"/>
  <c r="AN239" i="1" s="1"/>
  <c r="AL211" i="1"/>
  <c r="AN211" i="1" s="1"/>
  <c r="AL241" i="1"/>
  <c r="AN241" i="1" s="1"/>
  <c r="AL216" i="1"/>
  <c r="AN216" i="1" s="1"/>
  <c r="AL240" i="1"/>
  <c r="AN240" i="1" s="1"/>
  <c r="AL243" i="1"/>
  <c r="AN243" i="1" s="1"/>
  <c r="AK37" i="1"/>
  <c r="AM37" i="1" s="1"/>
  <c r="AK40" i="1"/>
  <c r="AM40" i="1" s="1"/>
  <c r="AK15" i="1"/>
  <c r="AM15" i="1" s="1"/>
  <c r="AK59" i="1"/>
  <c r="AM59" i="1" s="1"/>
  <c r="AK49" i="1"/>
  <c r="AM49" i="1" s="1"/>
  <c r="AK32" i="1"/>
  <c r="AM32" i="1" s="1"/>
  <c r="AK7" i="1"/>
  <c r="AM7" i="1" s="1"/>
  <c r="AK48" i="1"/>
  <c r="AM48" i="1" s="1"/>
  <c r="AK30" i="1"/>
  <c r="AM30" i="1" s="1"/>
  <c r="AK13" i="1"/>
  <c r="AM13" i="1" s="1"/>
  <c r="AK21" i="1"/>
  <c r="AM21" i="1" s="1"/>
  <c r="AK86" i="1"/>
  <c r="AM86" i="1" s="1"/>
  <c r="AK36" i="1"/>
  <c r="AM36" i="1" s="1"/>
  <c r="AK62" i="1"/>
  <c r="AM62" i="1" s="1"/>
  <c r="AK6" i="1"/>
  <c r="AM6" i="1" s="1"/>
  <c r="AK44" i="1"/>
  <c r="AM44" i="1" s="1"/>
  <c r="AK27" i="1"/>
  <c r="AM27" i="1" s="1"/>
  <c r="AK20" i="1"/>
  <c r="AM20" i="1" s="1"/>
  <c r="AK55" i="1"/>
  <c r="AM55" i="1" s="1"/>
  <c r="AK52" i="1"/>
  <c r="AM52" i="1" s="1"/>
  <c r="AK29" i="1"/>
  <c r="AM29" i="1" s="1"/>
  <c r="AK26" i="1"/>
  <c r="AM26" i="1" s="1"/>
  <c r="AL119" i="1"/>
  <c r="AN119" i="1" s="1"/>
  <c r="AL99" i="1"/>
  <c r="AN99" i="1" s="1"/>
  <c r="AL70" i="1"/>
  <c r="AN70" i="1" s="1"/>
  <c r="AL157" i="1"/>
  <c r="AN157" i="1" s="1"/>
  <c r="AL173" i="1"/>
  <c r="AN173" i="1" s="1"/>
  <c r="AL115" i="1"/>
  <c r="AN115" i="1" s="1"/>
  <c r="AL164" i="1"/>
  <c r="AN164" i="1" s="1"/>
  <c r="AL97" i="1"/>
  <c r="AN97" i="1" s="1"/>
  <c r="AL130" i="1"/>
  <c r="AN130" i="1" s="1"/>
  <c r="AL105" i="1"/>
  <c r="AN105" i="1" s="1"/>
  <c r="U61" i="1"/>
  <c r="V61" i="1" s="1"/>
  <c r="U33" i="1"/>
  <c r="V33" i="1" s="1"/>
  <c r="U38" i="1"/>
  <c r="V38" i="1" s="1"/>
  <c r="U30" i="1"/>
  <c r="V30" i="1" s="1"/>
  <c r="U59" i="1"/>
  <c r="V59" i="1" s="1"/>
  <c r="U62" i="1"/>
  <c r="V62" i="1" s="1"/>
  <c r="AL166" i="1"/>
  <c r="AN166" i="1" s="1"/>
  <c r="AL152" i="1"/>
  <c r="AN152" i="1" s="1"/>
  <c r="AL172" i="1"/>
  <c r="AN172" i="1" s="1"/>
  <c r="U60" i="1"/>
  <c r="V60" i="1" s="1"/>
  <c r="U37" i="1"/>
  <c r="V37" i="1" s="1"/>
  <c r="U49" i="1"/>
  <c r="U23" i="1"/>
  <c r="V23" i="1" s="1"/>
  <c r="U47" i="1"/>
  <c r="V47" i="1" s="1"/>
  <c r="U54" i="1"/>
  <c r="V54" i="1" s="1"/>
  <c r="U16" i="1"/>
  <c r="V16" i="1" s="1"/>
  <c r="U52" i="1"/>
  <c r="U50" i="1"/>
  <c r="V50" i="1" s="1"/>
  <c r="U67" i="1"/>
  <c r="V67" i="1" s="1"/>
  <c r="U27" i="1"/>
  <c r="V27" i="1" s="1"/>
  <c r="U65" i="1"/>
  <c r="V65" i="1" s="1"/>
  <c r="U24" i="1"/>
  <c r="V24" i="1" s="1"/>
  <c r="U40" i="1"/>
  <c r="V40" i="1" s="1"/>
  <c r="U19" i="1"/>
  <c r="U13" i="1"/>
  <c r="V13" i="1" s="1"/>
  <c r="U6" i="1"/>
  <c r="V6" i="1" s="1"/>
  <c r="U86" i="1"/>
  <c r="V86" i="1" s="1"/>
  <c r="U95" i="1"/>
  <c r="V95" i="1" s="1"/>
  <c r="U122" i="1"/>
  <c r="V122" i="1" s="1"/>
  <c r="U130" i="1"/>
  <c r="V130" i="1" s="1"/>
  <c r="U81" i="1"/>
  <c r="V81" i="1" s="1"/>
  <c r="U99" i="1"/>
  <c r="V99" i="1" s="1"/>
  <c r="U103" i="1"/>
  <c r="V103" i="1" s="1"/>
  <c r="U107" i="1"/>
  <c r="V107" i="1" s="1"/>
  <c r="U111" i="1"/>
  <c r="V111" i="1" s="1"/>
  <c r="U115" i="1"/>
  <c r="V115" i="1" s="1"/>
  <c r="U135" i="1"/>
  <c r="V135" i="1" s="1"/>
  <c r="U139" i="1"/>
  <c r="V139" i="1" s="1"/>
  <c r="U153" i="1"/>
  <c r="V153" i="1" s="1"/>
  <c r="U157" i="1"/>
  <c r="V157" i="1" s="1"/>
  <c r="U178" i="1"/>
  <c r="V178" i="1" s="1"/>
  <c r="U169" i="1"/>
  <c r="V169" i="1" s="1"/>
  <c r="U173" i="1"/>
  <c r="V173" i="1" s="1"/>
  <c r="U177" i="1"/>
  <c r="V177" i="1" s="1"/>
  <c r="U163" i="1"/>
  <c r="V163" i="1" s="1"/>
  <c r="U88" i="1"/>
  <c r="V88" i="1" s="1"/>
  <c r="U96" i="1"/>
  <c r="V96" i="1" s="1"/>
  <c r="U123" i="1"/>
  <c r="V123" i="1" s="1"/>
  <c r="U131" i="1"/>
  <c r="V131" i="1" s="1"/>
  <c r="U78" i="1"/>
  <c r="V78" i="1" s="1"/>
  <c r="U143" i="1"/>
  <c r="V143" i="1" s="1"/>
  <c r="U147" i="1"/>
  <c r="V147" i="1" s="1"/>
  <c r="U84" i="1"/>
  <c r="V84" i="1" s="1"/>
  <c r="U93" i="1"/>
  <c r="V93" i="1" s="1"/>
  <c r="U120" i="1"/>
  <c r="V120" i="1" s="1"/>
  <c r="U128" i="1"/>
  <c r="V128" i="1" s="1"/>
  <c r="U79" i="1"/>
  <c r="V79" i="1" s="1"/>
  <c r="U100" i="1"/>
  <c r="V100" i="1" s="1"/>
  <c r="U104" i="1"/>
  <c r="V104" i="1" s="1"/>
  <c r="U108" i="1"/>
  <c r="V108" i="1" s="1"/>
  <c r="U112" i="1"/>
  <c r="V112" i="1" s="1"/>
  <c r="U132" i="1"/>
  <c r="V132" i="1" s="1"/>
  <c r="U136" i="1"/>
  <c r="V136" i="1" s="1"/>
  <c r="U140" i="1"/>
  <c r="V140" i="1" s="1"/>
  <c r="U154" i="1"/>
  <c r="V154" i="1" s="1"/>
  <c r="U158" i="1"/>
  <c r="V158" i="1" s="1"/>
  <c r="U180" i="1"/>
  <c r="V180" i="1" s="1"/>
  <c r="U170" i="1"/>
  <c r="V170" i="1" s="1"/>
  <c r="U174" i="1"/>
  <c r="V174" i="1" s="1"/>
  <c r="U162" i="1"/>
  <c r="V162" i="1" s="1"/>
  <c r="U90" i="1"/>
  <c r="V90" i="1" s="1"/>
  <c r="U117" i="1"/>
  <c r="V117" i="1" s="1"/>
  <c r="U125" i="1"/>
  <c r="V125" i="1" s="1"/>
  <c r="U151" i="1"/>
  <c r="V151" i="1" s="1"/>
  <c r="U181" i="1"/>
  <c r="V181" i="1" s="1"/>
  <c r="U83" i="1"/>
  <c r="V83" i="1" s="1"/>
  <c r="U142" i="1"/>
  <c r="V142" i="1" s="1"/>
  <c r="U146" i="1"/>
  <c r="V146" i="1" s="1"/>
  <c r="U2" i="1"/>
  <c r="V2" i="1" s="1"/>
  <c r="U5" i="1"/>
  <c r="V5" i="1" s="1"/>
  <c r="U18" i="1"/>
  <c r="V18" i="1" s="1"/>
  <c r="U14" i="1"/>
  <c r="V14" i="1" s="1"/>
  <c r="U4" i="1"/>
  <c r="V4" i="1" s="1"/>
  <c r="AK110" i="1"/>
  <c r="AM110" i="1" s="1"/>
  <c r="AK161" i="1"/>
  <c r="AM161" i="1" s="1"/>
  <c r="AK163" i="1"/>
  <c r="AM163" i="1" s="1"/>
  <c r="AK174" i="1"/>
  <c r="AM174" i="1" s="1"/>
  <c r="AK135" i="1"/>
  <c r="AM135" i="1" s="1"/>
  <c r="AK98" i="1"/>
  <c r="AM98" i="1" s="1"/>
  <c r="AK148" i="1"/>
  <c r="AM148" i="1" s="1"/>
  <c r="AK84" i="1"/>
  <c r="AM84" i="1" s="1"/>
  <c r="AK139" i="1"/>
  <c r="AM139" i="1" s="1"/>
  <c r="AK123" i="1"/>
  <c r="AM123" i="1" s="1"/>
  <c r="U44" i="1"/>
  <c r="V44" i="1" s="1"/>
  <c r="U32" i="1"/>
  <c r="V32" i="1" s="1"/>
  <c r="U31" i="1"/>
  <c r="V31" i="1" s="1"/>
  <c r="U75" i="1"/>
  <c r="V75" i="1" s="1"/>
  <c r="U69" i="1"/>
  <c r="U64" i="1"/>
  <c r="V64" i="1" s="1"/>
  <c r="U43" i="1"/>
  <c r="V43" i="1" s="1"/>
  <c r="U28" i="1"/>
  <c r="V28" i="1" s="1"/>
  <c r="U51" i="1"/>
  <c r="V51" i="1" s="1"/>
  <c r="U36" i="1"/>
  <c r="V36" i="1" s="1"/>
  <c r="U22" i="1"/>
  <c r="U42" i="1"/>
  <c r="V42" i="1" s="1"/>
  <c r="U63" i="1"/>
  <c r="V63" i="1" s="1"/>
  <c r="U39" i="1"/>
  <c r="V39" i="1" s="1"/>
  <c r="U74" i="1"/>
  <c r="V74" i="1" s="1"/>
  <c r="U58" i="1"/>
  <c r="V58" i="1" s="1"/>
  <c r="U48" i="1"/>
  <c r="V48" i="1" s="1"/>
  <c r="BI5" i="1"/>
  <c r="AL182" i="1" s="1"/>
  <c r="AN182" i="1" s="1"/>
  <c r="AK91" i="1"/>
  <c r="AM91" i="1" s="1"/>
  <c r="AK138" i="1"/>
  <c r="AM138" i="1" s="1"/>
  <c r="AK150" i="1"/>
  <c r="AM150" i="1" s="1"/>
  <c r="AK164" i="1"/>
  <c r="AM164" i="1" s="1"/>
  <c r="AK124" i="1"/>
  <c r="AM124" i="1" s="1"/>
  <c r="AK178" i="1"/>
  <c r="AM178" i="1" s="1"/>
  <c r="AK157" i="1"/>
  <c r="AM157" i="1" s="1"/>
  <c r="AK108" i="1"/>
  <c r="AM108" i="1" s="1"/>
  <c r="AK128" i="1"/>
  <c r="AM128" i="1" s="1"/>
  <c r="AK101" i="1"/>
  <c r="AM101" i="1" s="1"/>
  <c r="AL2" i="1"/>
  <c r="AN2" i="1" s="1"/>
  <c r="AL85" i="1"/>
  <c r="AN85" i="1" s="1"/>
  <c r="AL107" i="1"/>
  <c r="AN107" i="1" s="1"/>
  <c r="AL148" i="1"/>
  <c r="AN148" i="1" s="1"/>
  <c r="AL140" i="1"/>
  <c r="AN140" i="1" s="1"/>
  <c r="AL156" i="1"/>
  <c r="AN156" i="1" s="1"/>
  <c r="AL123" i="1"/>
  <c r="AN123" i="1" s="1"/>
  <c r="AL139" i="1"/>
  <c r="AN139" i="1" s="1"/>
  <c r="AL155" i="1"/>
  <c r="AN155" i="1" s="1"/>
  <c r="AL112" i="1"/>
  <c r="AN112" i="1" s="1"/>
  <c r="U45" i="1"/>
  <c r="V45" i="1" s="1"/>
  <c r="U56" i="1"/>
  <c r="V56" i="1" s="1"/>
  <c r="U29" i="1"/>
  <c r="V29" i="1" s="1"/>
  <c r="U73" i="1"/>
  <c r="V73" i="1" s="1"/>
  <c r="U55" i="1"/>
  <c r="V55" i="1" s="1"/>
  <c r="AL108" i="1"/>
  <c r="AN108" i="1" s="1"/>
  <c r="AL159" i="1"/>
  <c r="AN159" i="1" s="1"/>
  <c r="AL124" i="1"/>
  <c r="AN124" i="1" s="1"/>
  <c r="AL81" i="1"/>
  <c r="AN81" i="1" s="1"/>
  <c r="AL176" i="1"/>
  <c r="AN176" i="1" s="1"/>
  <c r="AL101" i="1"/>
  <c r="AN101" i="1" s="1"/>
  <c r="U68" i="1"/>
  <c r="V68" i="1" s="1"/>
  <c r="U26" i="1"/>
  <c r="V26" i="1" s="1"/>
  <c r="U34" i="1"/>
  <c r="V34" i="1" s="1"/>
  <c r="U57" i="1"/>
  <c r="V57" i="1" s="1"/>
  <c r="U70" i="1"/>
  <c r="V70" i="1" s="1"/>
  <c r="U17" i="1"/>
  <c r="V17" i="1" s="1"/>
  <c r="U76" i="1"/>
  <c r="V76" i="1" s="1"/>
  <c r="U53" i="1"/>
  <c r="V53" i="1" s="1"/>
  <c r="U35" i="1"/>
  <c r="V35" i="1" s="1"/>
  <c r="U46" i="1"/>
  <c r="V46" i="1" s="1"/>
  <c r="U41" i="1"/>
  <c r="V41" i="1" s="1"/>
  <c r="U71" i="1"/>
  <c r="V71" i="1" s="1"/>
  <c r="U25" i="1"/>
  <c r="V25" i="1" s="1"/>
  <c r="U72" i="1"/>
  <c r="V72" i="1" s="1"/>
  <c r="U66" i="1"/>
  <c r="V66" i="1" s="1"/>
  <c r="U21" i="1"/>
  <c r="V21" i="1" s="1"/>
  <c r="U15" i="1"/>
  <c r="V15" i="1" s="1"/>
  <c r="U10" i="1"/>
  <c r="V10" i="1" s="1"/>
  <c r="U85" i="1"/>
  <c r="V85" i="1" s="1"/>
  <c r="U91" i="1"/>
  <c r="V91" i="1" s="1"/>
  <c r="U118" i="1"/>
  <c r="V118" i="1" s="1"/>
  <c r="U126" i="1"/>
  <c r="V126" i="1" s="1"/>
  <c r="U77" i="1"/>
  <c r="V77" i="1" s="1"/>
  <c r="U97" i="1"/>
  <c r="V97" i="1" s="1"/>
  <c r="U101" i="1"/>
  <c r="V101" i="1" s="1"/>
  <c r="U105" i="1"/>
  <c r="V105" i="1" s="1"/>
  <c r="U109" i="1"/>
  <c r="V109" i="1" s="1"/>
  <c r="U113" i="1"/>
  <c r="V113" i="1" s="1"/>
  <c r="U133" i="1"/>
  <c r="V133" i="1" s="1"/>
  <c r="U137" i="1"/>
  <c r="V137" i="1" s="1"/>
  <c r="U141" i="1"/>
  <c r="V141" i="1" s="1"/>
  <c r="U155" i="1"/>
  <c r="V155" i="1" s="1"/>
  <c r="U159" i="1"/>
  <c r="V159" i="1" s="1"/>
  <c r="U167" i="1"/>
  <c r="V167" i="1" s="1"/>
  <c r="U171" i="1"/>
  <c r="V171" i="1" s="1"/>
  <c r="U175" i="1"/>
  <c r="V175" i="1" s="1"/>
  <c r="U161" i="1"/>
  <c r="V161" i="1" s="1"/>
  <c r="U165" i="1"/>
  <c r="V165" i="1" s="1"/>
  <c r="U92" i="1"/>
  <c r="V92" i="1" s="1"/>
  <c r="U119" i="1"/>
  <c r="V119" i="1" s="1"/>
  <c r="U127" i="1"/>
  <c r="V127" i="1" s="1"/>
  <c r="U179" i="1"/>
  <c r="V179" i="1" s="1"/>
  <c r="U82" i="1"/>
  <c r="V82" i="1" s="1"/>
  <c r="U145" i="1"/>
  <c r="V145" i="1" s="1"/>
  <c r="U149" i="1"/>
  <c r="V149" i="1" s="1"/>
  <c r="U89" i="1"/>
  <c r="V89" i="1" s="1"/>
  <c r="U116" i="1"/>
  <c r="V116" i="1" s="1"/>
  <c r="U124" i="1"/>
  <c r="V124" i="1" s="1"/>
  <c r="U150" i="1"/>
  <c r="V150" i="1" s="1"/>
  <c r="U98" i="1"/>
  <c r="V98" i="1" s="1"/>
  <c r="U102" i="1"/>
  <c r="V102" i="1" s="1"/>
  <c r="U106" i="1"/>
  <c r="V106" i="1" s="1"/>
  <c r="U110" i="1"/>
  <c r="V110" i="1" s="1"/>
  <c r="U114" i="1"/>
  <c r="V114" i="1" s="1"/>
  <c r="U134" i="1"/>
  <c r="V134" i="1" s="1"/>
  <c r="U138" i="1"/>
  <c r="V138" i="1" s="1"/>
  <c r="U152" i="1"/>
  <c r="V152" i="1" s="1"/>
  <c r="U156" i="1"/>
  <c r="V156" i="1" s="1"/>
  <c r="U160" i="1"/>
  <c r="V160" i="1" s="1"/>
  <c r="U168" i="1"/>
  <c r="V168" i="1" s="1"/>
  <c r="U172" i="1"/>
  <c r="V172" i="1" s="1"/>
  <c r="U176" i="1"/>
  <c r="V176" i="1" s="1"/>
  <c r="U164" i="1"/>
  <c r="V164" i="1" s="1"/>
  <c r="U94" i="1"/>
  <c r="V94" i="1" s="1"/>
  <c r="U121" i="1"/>
  <c r="V121" i="1" s="1"/>
  <c r="U129" i="1"/>
  <c r="V129" i="1" s="1"/>
  <c r="U166" i="1"/>
  <c r="V166" i="1" s="1"/>
  <c r="U80" i="1"/>
  <c r="V80" i="1" s="1"/>
  <c r="U87" i="1"/>
  <c r="V87" i="1" s="1"/>
  <c r="U144" i="1"/>
  <c r="V144" i="1" s="1"/>
  <c r="U148" i="1"/>
  <c r="V148" i="1" s="1"/>
  <c r="U9" i="1"/>
  <c r="V9" i="1" s="1"/>
  <c r="U20" i="1"/>
  <c r="V20" i="1" s="1"/>
  <c r="U12" i="1"/>
  <c r="V12" i="1" s="1"/>
  <c r="U8" i="1"/>
  <c r="V8" i="1" s="1"/>
  <c r="U11" i="1"/>
  <c r="U3" i="1"/>
  <c r="V3" i="1" s="1"/>
  <c r="AL66" i="1"/>
  <c r="AN66" i="1" s="1"/>
  <c r="AL8" i="1"/>
  <c r="AN8" i="1" s="1"/>
  <c r="AL52" i="1"/>
  <c r="AN52" i="1" s="1"/>
  <c r="AL58" i="1"/>
  <c r="AN58" i="1" s="1"/>
  <c r="AL3" i="1"/>
  <c r="AN3" i="1" s="1"/>
  <c r="AK9" i="1"/>
  <c r="AM9" i="1" s="1"/>
  <c r="BI6" i="1"/>
  <c r="AL226" i="1" s="1"/>
  <c r="AN226" i="1" s="1"/>
  <c r="AL69" i="1"/>
  <c r="AN69" i="1" s="1"/>
  <c r="AL75" i="1"/>
  <c r="AN75" i="1" s="1"/>
  <c r="AL71" i="1"/>
  <c r="AN71" i="1" s="1"/>
  <c r="AL43" i="1"/>
  <c r="AN43" i="1" s="1"/>
  <c r="AK50" i="1"/>
  <c r="AM50" i="1" s="1"/>
  <c r="AK34" i="1"/>
  <c r="AM34" i="1" s="1"/>
  <c r="AK75" i="1"/>
  <c r="AM75" i="1" s="1"/>
  <c r="AK61" i="1"/>
  <c r="AM61" i="1" s="1"/>
  <c r="AK41" i="1"/>
  <c r="AM41" i="1" s="1"/>
  <c r="BI9" i="1"/>
  <c r="AK10" i="1"/>
  <c r="AM10" i="1" s="1"/>
  <c r="AK19" i="1"/>
  <c r="AM19" i="1" s="1"/>
  <c r="AK70" i="1"/>
  <c r="AM70" i="1" s="1"/>
  <c r="V19" i="1"/>
  <c r="AL32" i="1"/>
  <c r="AN32" i="1" s="1"/>
  <c r="AL64" i="1"/>
  <c r="AN64" i="1" s="1"/>
  <c r="BI24" i="1"/>
  <c r="AL252" i="1" s="1"/>
  <c r="AN252" i="1" s="1"/>
  <c r="AK33" i="1"/>
  <c r="AM33" i="1" s="1"/>
  <c r="AK43" i="1"/>
  <c r="AM43" i="1" s="1"/>
  <c r="AK47" i="1"/>
  <c r="AM47" i="1" s="1"/>
  <c r="AK74" i="1"/>
  <c r="AM74" i="1" s="1"/>
  <c r="AK18" i="1"/>
  <c r="AM18" i="1" s="1"/>
  <c r="AK71" i="1"/>
  <c r="AM71" i="1" s="1"/>
  <c r="AK58" i="1"/>
  <c r="AM58" i="1" s="1"/>
  <c r="V7" i="1"/>
  <c r="V69" i="1"/>
  <c r="AL7" i="1"/>
  <c r="AN7" i="1" s="1"/>
  <c r="V22" i="1"/>
  <c r="V52" i="1"/>
  <c r="V49" i="1"/>
  <c r="AL23" i="1" l="1"/>
  <c r="AN23" i="1" s="1"/>
  <c r="AL253" i="1"/>
  <c r="AN253" i="1" s="1"/>
  <c r="AL62" i="1"/>
  <c r="AN62" i="1" s="1"/>
  <c r="AL59" i="1"/>
  <c r="AN59" i="1" s="1"/>
  <c r="AL163" i="1"/>
  <c r="AN163" i="1" s="1"/>
  <c r="AL79" i="1"/>
  <c r="AN79" i="1" s="1"/>
  <c r="AL242" i="1"/>
  <c r="AN242" i="1" s="1"/>
  <c r="AL245" i="1"/>
  <c r="AN245" i="1" s="1"/>
  <c r="AL235" i="1"/>
  <c r="AN235" i="1" s="1"/>
  <c r="AL200" i="1"/>
  <c r="AN200" i="1" s="1"/>
  <c r="AL214" i="1"/>
  <c r="AN214" i="1" s="1"/>
  <c r="AL247" i="1"/>
  <c r="AN247" i="1" s="1"/>
  <c r="AL244" i="1"/>
  <c r="AN244" i="1" s="1"/>
  <c r="AL40" i="1"/>
  <c r="AN40" i="1" s="1"/>
  <c r="AL122" i="1"/>
  <c r="AN122" i="1" s="1"/>
  <c r="AL100" i="1"/>
  <c r="AN100" i="1" s="1"/>
  <c r="AL134" i="1"/>
  <c r="AN134" i="1" s="1"/>
  <c r="AL143" i="1"/>
  <c r="AN143" i="1" s="1"/>
  <c r="AL223" i="1"/>
  <c r="AN223" i="1" s="1"/>
  <c r="AL185" i="1"/>
  <c r="AN185" i="1" s="1"/>
  <c r="AL201" i="1"/>
  <c r="AN201" i="1" s="1"/>
  <c r="AL197" i="1"/>
  <c r="AN197" i="1" s="1"/>
  <c r="AL184" i="1"/>
  <c r="AN184" i="1" s="1"/>
  <c r="AL198" i="1"/>
  <c r="AN198" i="1" s="1"/>
  <c r="AL222" i="1"/>
  <c r="AN222" i="1" s="1"/>
  <c r="AL191" i="1"/>
  <c r="AN191" i="1" s="1"/>
  <c r="AL208" i="1"/>
  <c r="AN208" i="1" s="1"/>
  <c r="AL186" i="1"/>
  <c r="AN186" i="1" s="1"/>
  <c r="AL92" i="1"/>
  <c r="AN92" i="1" s="1"/>
  <c r="AL30" i="1"/>
  <c r="AN30" i="1" s="1"/>
  <c r="AL215" i="1"/>
  <c r="AN215" i="1" s="1"/>
  <c r="AL219" i="1"/>
  <c r="AN219" i="1" s="1"/>
  <c r="AL205" i="1"/>
  <c r="AN205" i="1" s="1"/>
  <c r="AL210" i="1"/>
  <c r="AN210" i="1" s="1"/>
  <c r="AL196" i="1"/>
  <c r="AN196" i="1" s="1"/>
  <c r="AL217" i="1"/>
  <c r="AN217" i="1" s="1"/>
  <c r="AL206" i="1"/>
  <c r="AN206" i="1" s="1"/>
  <c r="AL213" i="1"/>
  <c r="AN213" i="1" s="1"/>
  <c r="AL220" i="1"/>
  <c r="AN220" i="1" s="1"/>
  <c r="AL13" i="1"/>
  <c r="AN13" i="1" s="1"/>
  <c r="AL53" i="1"/>
  <c r="AN53" i="1" s="1"/>
  <c r="AL39" i="1"/>
  <c r="AN39" i="1" s="1"/>
  <c r="AL162" i="1"/>
  <c r="AN162" i="1" s="1"/>
  <c r="AL209" i="1"/>
  <c r="AN209" i="1" s="1"/>
  <c r="AL228" i="1"/>
  <c r="AN228" i="1" s="1"/>
  <c r="AL238" i="1"/>
  <c r="AN238" i="1" s="1"/>
  <c r="AL237" i="1"/>
  <c r="AN237" i="1" s="1"/>
  <c r="AL199" i="1"/>
  <c r="AN199" i="1" s="1"/>
  <c r="AL234" i="1"/>
  <c r="AN234" i="1" s="1"/>
  <c r="AL232" i="1"/>
  <c r="AN232" i="1" s="1"/>
  <c r="AL233" i="1"/>
  <c r="AN233" i="1" s="1"/>
  <c r="AL230" i="1"/>
  <c r="AN230" i="1" s="1"/>
  <c r="AL221" i="1"/>
  <c r="AN221" i="1" s="1"/>
  <c r="AL188" i="1"/>
  <c r="AN188" i="1" s="1"/>
  <c r="AL42" i="1"/>
  <c r="AN42" i="1" s="1"/>
  <c r="AL161" i="1"/>
  <c r="AN161" i="1" s="1"/>
  <c r="AL88" i="1"/>
  <c r="AN88" i="1" s="1"/>
  <c r="AL147" i="1"/>
  <c r="AN147" i="1" s="1"/>
  <c r="AL50" i="1"/>
  <c r="AN50" i="1" s="1"/>
  <c r="AL35" i="1"/>
  <c r="AN35" i="1" s="1"/>
  <c r="AL54" i="1"/>
  <c r="AN54" i="1" s="1"/>
  <c r="AL96" i="1"/>
  <c r="AN96" i="1" s="1"/>
  <c r="AL22" i="1"/>
  <c r="AN22" i="1" s="1"/>
  <c r="AL60" i="1"/>
  <c r="AN60" i="1" s="1"/>
  <c r="AL91" i="1"/>
  <c r="AN91" i="1" s="1"/>
  <c r="AL104" i="1"/>
  <c r="AN104" i="1" s="1"/>
  <c r="AL29" i="1"/>
  <c r="AN29" i="1" s="1"/>
  <c r="AL18" i="1"/>
  <c r="AN18" i="1" s="1"/>
  <c r="AL45" i="1"/>
  <c r="AN45" i="1" s="1"/>
  <c r="AL73" i="1"/>
  <c r="AN73" i="1" s="1"/>
  <c r="AL44" i="1"/>
  <c r="AN44" i="1" s="1"/>
  <c r="AL76" i="1"/>
  <c r="AN76" i="1" s="1"/>
  <c r="AL51" i="1"/>
  <c r="AN51" i="1" s="1"/>
  <c r="AL11" i="1"/>
  <c r="AN11" i="1" s="1"/>
  <c r="AL33" i="1"/>
  <c r="AN33" i="1" s="1"/>
  <c r="AL74" i="1"/>
  <c r="AN74" i="1" s="1"/>
  <c r="AL14" i="1"/>
  <c r="AN14" i="1" s="1"/>
  <c r="AL68" i="1"/>
  <c r="AN68" i="1" s="1"/>
  <c r="AL16" i="1"/>
  <c r="AN16" i="1" s="1"/>
  <c r="AL19" i="1"/>
  <c r="AN19" i="1" s="1"/>
  <c r="AL38" i="1"/>
  <c r="AN38" i="1" s="1"/>
  <c r="AL20" i="1"/>
  <c r="AN20" i="1" s="1"/>
  <c r="AL28" i="1"/>
  <c r="AN28" i="1" s="1"/>
  <c r="AL57" i="1"/>
  <c r="AN57" i="1" s="1"/>
  <c r="AL48" i="1"/>
  <c r="AN48" i="1" s="1"/>
  <c r="AL132" i="1"/>
  <c r="AN132" i="1" s="1"/>
  <c r="AL137" i="1"/>
  <c r="AN137" i="1" s="1"/>
  <c r="AL170" i="1"/>
  <c r="AN170" i="1" s="1"/>
  <c r="AL178" i="1"/>
  <c r="AN178" i="1" s="1"/>
  <c r="AL158" i="1"/>
  <c r="AN158" i="1" s="1"/>
  <c r="AL89" i="1"/>
  <c r="AN89" i="1" s="1"/>
  <c r="AL135" i="1"/>
  <c r="AN135" i="1" s="1"/>
  <c r="AL109" i="1"/>
  <c r="AN109" i="1" s="1"/>
  <c r="AL102" i="1"/>
  <c r="AN102" i="1" s="1"/>
  <c r="AL179" i="1"/>
  <c r="AN179" i="1" s="1"/>
  <c r="AL77" i="1"/>
  <c r="AN77" i="1" s="1"/>
  <c r="AL175" i="1"/>
  <c r="AN175" i="1" s="1"/>
  <c r="AL165" i="1"/>
  <c r="AN165" i="1" s="1"/>
  <c r="AL133" i="1"/>
  <c r="AN133" i="1" s="1"/>
  <c r="AL145" i="1"/>
  <c r="AN145" i="1" s="1"/>
  <c r="AL168" i="1"/>
  <c r="AN168" i="1" s="1"/>
  <c r="AL86" i="1"/>
  <c r="AN86" i="1" s="1"/>
  <c r="AL17" i="1"/>
  <c r="AN17" i="1" s="1"/>
  <c r="AL25" i="1"/>
  <c r="AN25" i="1" s="1"/>
  <c r="AL47" i="1"/>
  <c r="AN47" i="1" s="1"/>
  <c r="AL138" i="1"/>
  <c r="AN138" i="1" s="1"/>
  <c r="AL151" i="1"/>
  <c r="AN151" i="1" s="1"/>
  <c r="AL94" i="1"/>
  <c r="AN94" i="1" s="1"/>
  <c r="AL167" i="1"/>
  <c r="AN167" i="1" s="1"/>
  <c r="AL129" i="1"/>
  <c r="AN129" i="1" s="1"/>
  <c r="AL125" i="1"/>
  <c r="AN125" i="1" s="1"/>
  <c r="AL131" i="1"/>
  <c r="AN131" i="1" s="1"/>
  <c r="AL146" i="1"/>
  <c r="AN146" i="1" s="1"/>
  <c r="AL113" i="1"/>
  <c r="AN113" i="1" s="1"/>
  <c r="AL82" i="1"/>
  <c r="AN82" i="1" s="1"/>
  <c r="AL149" i="1"/>
  <c r="AN149" i="1" s="1"/>
  <c r="AL180" i="1"/>
  <c r="AN180" i="1" s="1"/>
  <c r="AL121" i="1"/>
  <c r="AN121" i="1" s="1"/>
  <c r="AL120" i="1"/>
  <c r="AN120" i="1" s="1"/>
  <c r="AL83" i="1"/>
  <c r="AN83" i="1" s="1"/>
  <c r="AL110" i="1"/>
  <c r="AN110" i="1" s="1"/>
  <c r="AL34" i="1"/>
  <c r="AN34" i="1" s="1"/>
  <c r="AL10" i="1"/>
  <c r="AN10" i="1" s="1"/>
  <c r="AL118" i="1"/>
  <c r="AN118" i="1" s="1"/>
  <c r="AL177" i="1"/>
  <c r="AN177" i="1" s="1"/>
  <c r="AL128" i="1"/>
  <c r="AN128" i="1" s="1"/>
  <c r="AL90" i="1"/>
  <c r="AN90" i="1" s="1"/>
  <c r="AL116" i="1"/>
  <c r="AN116" i="1" s="1"/>
  <c r="AL144" i="1"/>
  <c r="AN144" i="1" s="1"/>
  <c r="AL103" i="1"/>
  <c r="AN103" i="1" s="1"/>
  <c r="AL93" i="1"/>
  <c r="AN93" i="1" s="1"/>
  <c r="AL78" i="1"/>
  <c r="AN78" i="1" s="1"/>
  <c r="AL169" i="1"/>
  <c r="AN169" i="1" s="1"/>
  <c r="AL154" i="1"/>
  <c r="AN154" i="1" s="1"/>
  <c r="AL160" i="1"/>
  <c r="AN160" i="1" s="1"/>
  <c r="AL87" i="1"/>
  <c r="AN87" i="1" s="1"/>
  <c r="AL127" i="1"/>
  <c r="AN127" i="1" s="1"/>
  <c r="AL111" i="1"/>
  <c r="AN111" i="1" s="1"/>
  <c r="AL31" i="1"/>
  <c r="AN31" i="1" s="1"/>
  <c r="AL142" i="1"/>
  <c r="AN142" i="1" s="1"/>
  <c r="AL117" i="1"/>
  <c r="AN117" i="1" s="1"/>
  <c r="AL153" i="1"/>
  <c r="AN153" i="1" s="1"/>
  <c r="AL136" i="1"/>
  <c r="AN136" i="1" s="1"/>
  <c r="AL174" i="1"/>
  <c r="AN174" i="1" s="1"/>
  <c r="AL106" i="1"/>
  <c r="AN106" i="1" s="1"/>
  <c r="AL171" i="1"/>
  <c r="AN171" i="1" s="1"/>
  <c r="AL80" i="1"/>
  <c r="AN80" i="1" s="1"/>
  <c r="AL84" i="1"/>
  <c r="AN84" i="1" s="1"/>
  <c r="AL95" i="1"/>
  <c r="AN95" i="1" s="1"/>
  <c r="AL114" i="1"/>
  <c r="AN114" i="1" s="1"/>
  <c r="AL126" i="1"/>
  <c r="AN126" i="1" s="1"/>
  <c r="AL98" i="1"/>
  <c r="AN98" i="1" s="1"/>
  <c r="AL150" i="1"/>
  <c r="AN150" i="1" s="1"/>
  <c r="AL141" i="1"/>
  <c r="AN141" i="1" s="1"/>
  <c r="AL181" i="1"/>
  <c r="AN181" i="1" s="1"/>
  <c r="AL21" i="1"/>
  <c r="AN21" i="1" s="1"/>
  <c r="AL49" i="1"/>
  <c r="AN49" i="1" s="1"/>
  <c r="AL67" i="1"/>
  <c r="AN67" i="1" s="1"/>
  <c r="AL9" i="1"/>
  <c r="AN9" i="1" s="1"/>
  <c r="AL61" i="1"/>
  <c r="AN61" i="1" s="1"/>
  <c r="AL72" i="1"/>
  <c r="AN72" i="1" s="1"/>
  <c r="AL36" i="1"/>
  <c r="AN36" i="1" s="1"/>
  <c r="AL41" i="1"/>
  <c r="AN41" i="1" s="1"/>
  <c r="AL37" i="1"/>
  <c r="AN37" i="1" s="1"/>
  <c r="V11" i="1"/>
  <c r="AL24" i="1"/>
  <c r="AN24" i="1" s="1"/>
  <c r="AL6" i="1"/>
  <c r="AN6" i="1" s="1"/>
  <c r="AL12" i="1"/>
  <c r="AN12" i="1" s="1"/>
  <c r="AL63" i="1"/>
  <c r="AN63" i="1" s="1"/>
  <c r="AL27" i="1"/>
  <c r="AN27" i="1" s="1"/>
  <c r="AL55" i="1"/>
  <c r="AN55" i="1" s="1"/>
  <c r="AL5" i="1"/>
  <c r="AN5" i="1" s="1"/>
  <c r="AL15" i="1"/>
  <c r="AN15" i="1" s="1"/>
  <c r="AL56" i="1"/>
  <c r="AN56" i="1" s="1"/>
  <c r="AL46" i="1"/>
  <c r="AN46" i="1" s="1"/>
  <c r="AL65" i="1"/>
  <c r="AN65" i="1" s="1"/>
  <c r="AL26" i="1"/>
  <c r="AN26" i="1" s="1"/>
</calcChain>
</file>

<file path=xl/sharedStrings.xml><?xml version="1.0" encoding="utf-8"?>
<sst xmlns="http://schemas.openxmlformats.org/spreadsheetml/2006/main" count="6672" uniqueCount="374">
  <si>
    <t>LASK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</si>
  <si>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</si>
  <si>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</si>
  <si>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</si>
  <si>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</si>
  <si>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</si>
  <si>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</si>
  <si>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</si>
  <si>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</si>
  <si>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</si>
  <si>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</si>
  <si>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</si>
  <si>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</si>
  <si>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</si>
  <si>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</si>
  <si>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</si>
  <si>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</si>
  <si>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</si>
  <si>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</si>
  <si>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</si>
  <si>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</si>
  <si>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</si>
  <si>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</si>
  <si>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</si>
  <si>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</si>
  <si>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</si>
  <si>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</si>
  <si>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</si>
  <si>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</si>
  <si>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</si>
  <si>
    <t>U</t>
  </si>
  <si>
    <t>N</t>
  </si>
  <si>
    <t>S</t>
  </si>
  <si>
    <t>UEFA CL-Qualifikation  UEFA Champions League-Qualifikation</t>
  </si>
  <si>
    <t>11.07.2017</t>
  </si>
  <si>
    <t>2017</t>
  </si>
  <si>
    <t>07</t>
  </si>
  <si>
    <t>Di</t>
  </si>
  <si>
    <t>45</t>
  </si>
  <si>
    <t>Hibernians FC</t>
  </si>
  <si>
    <t>Red Bull Salzburg</t>
  </si>
  <si>
    <t>ÖFB-Cup  ÖFB-Cup</t>
  </si>
  <si>
    <t>15.07.2017</t>
  </si>
  <si>
    <t>Sa</t>
  </si>
  <si>
    <t>Deutschlandsberger SC</t>
  </si>
  <si>
    <t>19.07.2017</t>
  </si>
  <si>
    <t>Mi</t>
  </si>
  <si>
    <t>Bundesliga  Bundesliga</t>
  </si>
  <si>
    <t>22.07.2017</t>
  </si>
  <si>
    <t>Wolfsberger AC</t>
  </si>
  <si>
    <t>26.07.2017</t>
  </si>
  <si>
    <t>HNK Rijeka</t>
  </si>
  <si>
    <t>29.07.2017</t>
  </si>
  <si>
    <t>02.08.2017</t>
  </si>
  <si>
    <t>08</t>
  </si>
  <si>
    <t>05.08.2017</t>
  </si>
  <si>
    <t>FC Admira Wacker Mödling</t>
  </si>
  <si>
    <t>12.08.2017</t>
  </si>
  <si>
    <t>SC Rheindorf Altach</t>
  </si>
  <si>
    <t>Europa League Qualifikation  Europa League Qualifikation</t>
  </si>
  <si>
    <t>17.08.2017</t>
  </si>
  <si>
    <t>Do</t>
  </si>
  <si>
    <t>FC Viitorul</t>
  </si>
  <si>
    <t>20.08.2017</t>
  </si>
  <si>
    <t>So</t>
  </si>
  <si>
    <t>SKN St. Pölten</t>
  </si>
  <si>
    <t>24.08.2017</t>
  </si>
  <si>
    <t>27.08.2017</t>
  </si>
  <si>
    <t>SK Sturm Graz</t>
  </si>
  <si>
    <t>10.09.2017</t>
  </si>
  <si>
    <t>09</t>
  </si>
  <si>
    <t>SK Rapid Wien</t>
  </si>
  <si>
    <t>Europa League  Europa League</t>
  </si>
  <si>
    <t>14.09.2017</t>
  </si>
  <si>
    <t>Vitória Guimarães SC</t>
  </si>
  <si>
    <t>17.09.2017</t>
  </si>
  <si>
    <t>SV Mattersburg</t>
  </si>
  <si>
    <t>21.09.2017</t>
  </si>
  <si>
    <t>ASK-BSC Bruck/Leitha</t>
  </si>
  <si>
    <t>24.09.2017</t>
  </si>
  <si>
    <t>FK Austria Wien</t>
  </si>
  <si>
    <t>28.09.2017</t>
  </si>
  <si>
    <t>Olympique Marseille</t>
  </si>
  <si>
    <t>01.10.2017</t>
  </si>
  <si>
    <t>10</t>
  </si>
  <si>
    <t>14.10.2017</t>
  </si>
  <si>
    <t>19.10.2017</t>
  </si>
  <si>
    <t>Konyaspor</t>
  </si>
  <si>
    <t>22.10.2017</t>
  </si>
  <si>
    <t>25.10.2017</t>
  </si>
  <si>
    <t>TuS Bad Gleichenberg</t>
  </si>
  <si>
    <t>28.10.2017</t>
  </si>
  <si>
    <t>02.11.2017</t>
  </si>
  <si>
    <t>11</t>
  </si>
  <si>
    <t>05.11.2017</t>
  </si>
  <si>
    <t>19.11.2017</t>
  </si>
  <si>
    <t>23.11.2017</t>
  </si>
  <si>
    <t>26.11.2017</t>
  </si>
  <si>
    <t>29.11.2017</t>
  </si>
  <si>
    <t>03.12.2017</t>
  </si>
  <si>
    <t>12</t>
  </si>
  <si>
    <t>07.12.2017</t>
  </si>
  <si>
    <t>10.12.2017</t>
  </si>
  <si>
    <t>16.12.2017</t>
  </si>
  <si>
    <t>03.02.2018</t>
  </si>
  <si>
    <t>2018</t>
  </si>
  <si>
    <t>02</t>
  </si>
  <si>
    <t>10.02.2018</t>
  </si>
  <si>
    <t>15.02.2018</t>
  </si>
  <si>
    <t>Real Sociedad San Sebastián</t>
  </si>
  <si>
    <t>18.02.2018</t>
  </si>
  <si>
    <t>22.02.2018</t>
  </si>
  <si>
    <t>25.02.2018</t>
  </si>
  <si>
    <t>28.02.2018</t>
  </si>
  <si>
    <t>SK Austria Klagenfurt</t>
  </si>
  <si>
    <t>04.03.2018</t>
  </si>
  <si>
    <t>03</t>
  </si>
  <si>
    <t>08.03.2018</t>
  </si>
  <si>
    <t>Borussia Dortmund</t>
  </si>
  <si>
    <t>11.03.2018</t>
  </si>
  <si>
    <t>15.03.2018</t>
  </si>
  <si>
    <t>18.03.2018</t>
  </si>
  <si>
    <t>31.03.2018</t>
  </si>
  <si>
    <t>05.04.2018</t>
  </si>
  <si>
    <t>04</t>
  </si>
  <si>
    <t>Lazio Rom</t>
  </si>
  <si>
    <t>08.04.2018</t>
  </si>
  <si>
    <t>12.04.2018</t>
  </si>
  <si>
    <t>15.04.2018</t>
  </si>
  <si>
    <t>18.04.2018</t>
  </si>
  <si>
    <t>22.04.2018</t>
  </si>
  <si>
    <t>26.04.2018</t>
  </si>
  <si>
    <t>29.04.2018</t>
  </si>
  <si>
    <t>03.05.2018</t>
  </si>
  <si>
    <t>05</t>
  </si>
  <si>
    <t>06.05.2018</t>
  </si>
  <si>
    <t>09.05.2018</t>
  </si>
  <si>
    <t>13.05.2018</t>
  </si>
  <si>
    <t>20.05.2018</t>
  </si>
  <si>
    <t>27.05.2018</t>
  </si>
  <si>
    <t>14.07.2017</t>
  </si>
  <si>
    <t>Fr</t>
  </si>
  <si>
    <t>ASK Ebreichsdorf</t>
  </si>
  <si>
    <t>23.07.2017</t>
  </si>
  <si>
    <t>27.07.2017</t>
  </si>
  <si>
    <t>AEL Limassol</t>
  </si>
  <si>
    <t>30.07.2017</t>
  </si>
  <si>
    <t>06.08.2017</t>
  </si>
  <si>
    <t>NK Osijek</t>
  </si>
  <si>
    <t>09.09.2017</t>
  </si>
  <si>
    <t>AC Mailand</t>
  </si>
  <si>
    <t>20.09.2017</t>
  </si>
  <si>
    <t>Union Vöcklamarkt</t>
  </si>
  <si>
    <t>AEK Athen</t>
  </si>
  <si>
    <t>15.10.2017</t>
  </si>
  <si>
    <t>18.11.2017</t>
  </si>
  <si>
    <t>17.12.2017</t>
  </si>
  <si>
    <t>04.02.2018</t>
  </si>
  <si>
    <t>17.02.2018</t>
  </si>
  <si>
    <t>24.02.2018</t>
  </si>
  <si>
    <t>03.03.2018</t>
  </si>
  <si>
    <t>10.03.2018</t>
  </si>
  <si>
    <t>07.04.2018</t>
  </si>
  <si>
    <t>21.04.2018</t>
  </si>
  <si>
    <t>28.04.2018</t>
  </si>
  <si>
    <t>05.05.2018</t>
  </si>
  <si>
    <t>15.05.2018</t>
  </si>
  <si>
    <t>13.07.2017</t>
  </si>
  <si>
    <t>Mladost Podgorica</t>
  </si>
  <si>
    <t>16.07.2017</t>
  </si>
  <si>
    <t>FC Hard</t>
  </si>
  <si>
    <t>20.07.2017</t>
  </si>
  <si>
    <t>Fenerbahce Istanbul</t>
  </si>
  <si>
    <t>03.08.2017</t>
  </si>
  <si>
    <t>19.08.2017</t>
  </si>
  <si>
    <t>16.09.2017</t>
  </si>
  <si>
    <t>USK Anif</t>
  </si>
  <si>
    <t>23.09.2017</t>
  </si>
  <si>
    <t>30.09.2017</t>
  </si>
  <si>
    <t>21.10.2017</t>
  </si>
  <si>
    <t>29.10.2017</t>
  </si>
  <si>
    <t>04.11.2017</t>
  </si>
  <si>
    <t>25.11.2017</t>
  </si>
  <si>
    <t>28.11.2017</t>
  </si>
  <si>
    <t>02.12.2017</t>
  </si>
  <si>
    <t>09.12.2017</t>
  </si>
  <si>
    <t>SV Wimpassing</t>
  </si>
  <si>
    <t>17.03.2018</t>
  </si>
  <si>
    <t>14.04.2018</t>
  </si>
  <si>
    <t>12.05.2018</t>
  </si>
  <si>
    <t>FC Kitzbühel</t>
  </si>
  <si>
    <t>26.08.2017</t>
  </si>
  <si>
    <t>19.09.2017</t>
  </si>
  <si>
    <t>SV Grödig</t>
  </si>
  <si>
    <t>24.10.2017</t>
  </si>
  <si>
    <t>SV Ried</t>
  </si>
  <si>
    <t>18.07.2017</t>
  </si>
  <si>
    <t>Relegation Hinspiele</t>
  </si>
  <si>
    <t>31.05.2018</t>
  </si>
  <si>
    <t>SC Wiener Neustadt</t>
  </si>
  <si>
    <t>Relegation Rückspiele</t>
  </si>
  <si>
    <t>03.06.2018</t>
  </si>
  <si>
    <t>06</t>
  </si>
  <si>
    <t>FC Marchfeld Mannsdorf</t>
  </si>
  <si>
    <t>FC Gleisdorf 09</t>
  </si>
  <si>
    <t>SC Schwaz</t>
  </si>
  <si>
    <t>13.08.2017</t>
  </si>
  <si>
    <t>ASK Elektra</t>
  </si>
  <si>
    <t>11.02.2018</t>
  </si>
  <si>
    <t>01.04.2018</t>
  </si>
  <si>
    <t>FC Lendorf</t>
  </si>
  <si>
    <t>26.09.2017</t>
  </si>
  <si>
    <t>FC Pinzgau Saalfelden</t>
  </si>
  <si>
    <t>SC/ESV Parndorf</t>
  </si>
  <si>
    <t>ASKÖ Oedt</t>
  </si>
  <si>
    <t>27.02.2018</t>
  </si>
  <si>
    <t>TSV Hartberg</t>
  </si>
  <si>
    <t>29.06.2017</t>
  </si>
  <si>
    <t>Chikhura Sachkhere</t>
  </si>
  <si>
    <t>06.07.2017</t>
  </si>
  <si>
    <t>Dynamo Brest</t>
  </si>
  <si>
    <t>FC Dornbirn</t>
  </si>
  <si>
    <t>KAA Gent</t>
  </si>
  <si>
    <t>Maccabi Tel Aviv</t>
  </si>
  <si>
    <t>Union Gurten</t>
  </si>
  <si>
    <t>hoamAvgPoints</t>
  </si>
  <si>
    <t>guestAvgpoints</t>
  </si>
  <si>
    <t>contest</t>
  </si>
  <si>
    <t>date</t>
  </si>
  <si>
    <t>year</t>
  </si>
  <si>
    <t>month</t>
  </si>
  <si>
    <t>day</t>
  </si>
  <si>
    <t>time</t>
  </si>
  <si>
    <t>break</t>
  </si>
  <si>
    <t>overtime</t>
  </si>
  <si>
    <t>viewers</t>
  </si>
  <si>
    <t>threshold</t>
  </si>
  <si>
    <t>Wette G</t>
  </si>
  <si>
    <t>Wette V</t>
  </si>
  <si>
    <t>Wetten Ges</t>
  </si>
  <si>
    <t>Gesamt Sp</t>
  </si>
  <si>
    <t>rel. gewe</t>
  </si>
  <si>
    <t>22.07.2018</t>
  </si>
  <si>
    <t>FV Austria XIII</t>
  </si>
  <si>
    <t>27.07.2018</t>
  </si>
  <si>
    <t>FC Wacker Innsbruck</t>
  </si>
  <si>
    <t>05.08.2018</t>
  </si>
  <si>
    <t>11.08.2018</t>
  </si>
  <si>
    <t>19.08.2018</t>
  </si>
  <si>
    <t>25.08.2018</t>
  </si>
  <si>
    <t>01.09.2018</t>
  </si>
  <si>
    <t>16.09.2018</t>
  </si>
  <si>
    <t>23.09.2018</t>
  </si>
  <si>
    <t>26.09.2018</t>
  </si>
  <si>
    <t>30.09.2018</t>
  </si>
  <si>
    <t>06.10.2018</t>
  </si>
  <si>
    <t>21.10.2018</t>
  </si>
  <si>
    <t>27.10.2018</t>
  </si>
  <si>
    <t>30.10.2018</t>
  </si>
  <si>
    <t>Floridsdorfer AC</t>
  </si>
  <si>
    <t>04.11.2018</t>
  </si>
  <si>
    <t>11.11.2018</t>
  </si>
  <si>
    <t>24.11.2018</t>
  </si>
  <si>
    <t>01.12.2018</t>
  </si>
  <si>
    <t>09.12.2018</t>
  </si>
  <si>
    <t>16.12.2018</t>
  </si>
  <si>
    <t>15.02.2019</t>
  </si>
  <si>
    <t>2019</t>
  </si>
  <si>
    <t>Grazer AK 1902</t>
  </si>
  <si>
    <t>22.02.2019</t>
  </si>
  <si>
    <t>03.03.2019</t>
  </si>
  <si>
    <t>10.03.2019</t>
  </si>
  <si>
    <t>17.03.2019</t>
  </si>
  <si>
    <t>31.03.2019</t>
  </si>
  <si>
    <t>07.04.2019</t>
  </si>
  <si>
    <t>14.04.2019</t>
  </si>
  <si>
    <t>21.04.2019</t>
  </si>
  <si>
    <t>24.04.2019</t>
  </si>
  <si>
    <t>28.04.2019</t>
  </si>
  <si>
    <t>05.05.2019</t>
  </si>
  <si>
    <t>12.05.2019</t>
  </si>
  <si>
    <t>21.07.2018</t>
  </si>
  <si>
    <t>ASV Siegendorf</t>
  </si>
  <si>
    <t>25.07.2018</t>
  </si>
  <si>
    <t>Ajax Amsterdam</t>
  </si>
  <si>
    <t>28.07.2018</t>
  </si>
  <si>
    <t>01.08.2018</t>
  </si>
  <si>
    <t>04.08.2018</t>
  </si>
  <si>
    <t>09.08.2018</t>
  </si>
  <si>
    <t>AEK Larnaka</t>
  </si>
  <si>
    <t>12.08.2018</t>
  </si>
  <si>
    <t>16.08.2018</t>
  </si>
  <si>
    <t>02.09.2018</t>
  </si>
  <si>
    <t>15.09.2018</t>
  </si>
  <si>
    <t>22.09.2018</t>
  </si>
  <si>
    <t>07.10.2018</t>
  </si>
  <si>
    <t>03.11.2018</t>
  </si>
  <si>
    <t>10.11.2018</t>
  </si>
  <si>
    <t>25.11.2018</t>
  </si>
  <si>
    <t>02.12.2018</t>
  </si>
  <si>
    <t>15.12.2018</t>
  </si>
  <si>
    <t>24.02.2019</t>
  </si>
  <si>
    <t>29.07.2018</t>
  </si>
  <si>
    <t>08.08.2018</t>
  </si>
  <si>
    <t>Shkendija Tetovo</t>
  </si>
  <si>
    <t>14.08.2018</t>
  </si>
  <si>
    <t>18.08.2018</t>
  </si>
  <si>
    <t>21.08.2018</t>
  </si>
  <si>
    <t>Roter Stern Belgrad</t>
  </si>
  <si>
    <t>29.08.2018</t>
  </si>
  <si>
    <t>20.09.2018</t>
  </si>
  <si>
    <t>RasenBallsport Leipzig</t>
  </si>
  <si>
    <t>29.09.2018</t>
  </si>
  <si>
    <t>04.10.2018</t>
  </si>
  <si>
    <t>Celtic Glasgow</t>
  </si>
  <si>
    <t>20.10.2018</t>
  </si>
  <si>
    <t>25.10.2018</t>
  </si>
  <si>
    <t>Rosenborg BK</t>
  </si>
  <si>
    <t>28.10.2018</t>
  </si>
  <si>
    <t>31.10.2018</t>
  </si>
  <si>
    <t>SC Austria Lustenau</t>
  </si>
  <si>
    <t>08.11.2018</t>
  </si>
  <si>
    <t>29.11.2018</t>
  </si>
  <si>
    <t>08.12.2018</t>
  </si>
  <si>
    <t>13.12.2018</t>
  </si>
  <si>
    <t>14.02.2019</t>
  </si>
  <si>
    <t>FC Brügge</t>
  </si>
  <si>
    <t>17.02.2019</t>
  </si>
  <si>
    <t>21.02.2019</t>
  </si>
  <si>
    <t>02.03.2019</t>
  </si>
  <si>
    <t>07.03.2019</t>
  </si>
  <si>
    <t>SSC Neapel</t>
  </si>
  <si>
    <t>14.03.2019</t>
  </si>
  <si>
    <t>03.04.2019</t>
  </si>
  <si>
    <t>01.05.2019</t>
  </si>
  <si>
    <t>20.07.2018</t>
  </si>
  <si>
    <t>WSC Hertha Wels</t>
  </si>
  <si>
    <t>26.07.2018</t>
  </si>
  <si>
    <t>Lillestrøm SK</t>
  </si>
  <si>
    <t>02.08.2018</t>
  </si>
  <si>
    <t>Besiktas Istanbul</t>
  </si>
  <si>
    <t>26.08.2018</t>
  </si>
  <si>
    <t>ATSV Stadl-Paura</t>
  </si>
  <si>
    <t>16.02.2019</t>
  </si>
  <si>
    <t>SK Maria Saal</t>
  </si>
  <si>
    <t>SV Lafnitz</t>
  </si>
  <si>
    <t>25.09.2018</t>
  </si>
  <si>
    <t>23.02.2019</t>
  </si>
  <si>
    <t>FC Kufstein</t>
  </si>
  <si>
    <t>Slovan Bratislava</t>
  </si>
  <si>
    <t>23.08.2018</t>
  </si>
  <si>
    <t>FCSB</t>
  </si>
  <si>
    <t>30.08.2018</t>
  </si>
  <si>
    <t>Spartak Moskau</t>
  </si>
  <si>
    <t>Glasgow Rangers</t>
  </si>
  <si>
    <t>FC Villarreal</t>
  </si>
  <si>
    <t>Inter Mailand</t>
  </si>
  <si>
    <t>30.03.2019</t>
  </si>
  <si>
    <t>06.04.2019</t>
  </si>
  <si>
    <t>13.04.2019</t>
  </si>
  <si>
    <t>20.04.2019</t>
  </si>
  <si>
    <t>23.04.2019</t>
  </si>
  <si>
    <t>27.04.2019</t>
  </si>
  <si>
    <t>04.05.2019</t>
  </si>
  <si>
    <t>11.05.2019</t>
  </si>
  <si>
    <t>18.05.2019</t>
  </si>
  <si>
    <t>SC Neusiedl/See</t>
  </si>
  <si>
    <t>ZSKA Sofia</t>
  </si>
  <si>
    <t>SV Allerheiligen</t>
  </si>
  <si>
    <t>Team Wiener Linien</t>
  </si>
  <si>
    <t>SV Leobendorf</t>
  </si>
  <si>
    <t>WSG Wattens</t>
  </si>
  <si>
    <t>fortlfd</t>
  </si>
  <si>
    <t>WSG Tirol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</si>
</sst>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165" fontId="0" fillId="0" borderId="0" xfId="0" applyNumberFormat="1"/>
    <xf numFmtId="10" fontId="0" fillId="0" borderId="0" xfId="1" applyNumberFormat="1" applyFont="1"/>
    <xf numFmtId="2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49" fontId="0" fillId="0" borderId="0" xfId="0" applyNumberFormat="1"/>
    <xf numFmtId="166" fontId="0" fillId="4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2" fontId="0" fillId="5" borderId="0" xfId="0" applyNumberFormat="1" applyFill="1"/>
    <xf numFmtId="0" fontId="0" fillId="6" borderId="0" xfId="0" applyFill="1"/>
    <xf numFmtId="0" fontId="0" fillId="5" borderId="0" xfId="0" applyFill="1"/>
    <xf numFmtId="165" fontId="0" fillId="5" borderId="0" xfId="0" applyNumberFormat="1" applyFill="1"/>
    <xf numFmtId="0" fontId="0" fillId="7" borderId="0" xfId="0" applyFill="1"/>
    <xf numFmtId="0" fontId="0" fillId="0" borderId="0" xfId="0" applyFill="1"/>
  </cellXfs>
  <cellStyles count="2">
    <cellStyle name="Prozent" xfId="1" builtinId="5"/>
    <cellStyle name="Standard" xfId="0" builtinId="0"/>
  </cellStyles>
  <dxfs count="6"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</dxfs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1:BJ272"/>
  <sheetViews>
    <sheetView zoomScale="85" zoomScaleNormal="85" workbookViewId="0">
      <pane ySplit="1" topLeftCell="A238" activePane="bottomLeft" state="frozen"/>
      <selection pane="bottomLeft" activeCell="P262" sqref="P262"/>
    </sheetView>
  </sheetViews>
  <sheetFormatPr baseColWidth="10" defaultRowHeight="15" x14ac:dyDescent="0.25"/>
  <cols>
    <col min="2" max="2" width="14.140625" customWidth="1"/>
    <col min="3" max="3" width="5.5703125" customWidth="1"/>
    <col min="4" max="4" width="7" bestFit="1" customWidth="1"/>
    <col min="5" max="5" width="4.28515625" bestFit="1" customWidth="1"/>
    <col min="6" max="6" width="10" style="11" bestFit="1" customWidth="1"/>
    <col min="7" max="7" width="10.5703125" bestFit="1" customWidth="1"/>
    <col min="8" max="8" width="6.7109375" style="1" bestFit="1" customWidth="1"/>
    <col min="9" max="9" width="15" style="1" customWidth="1"/>
    <col min="10" max="11" width="28.42578125" style="1" bestFit="1" customWidth="1"/>
    <col min="12" max="28" width="8.85546875" style="1" customWidth="1"/>
    <col min="29" max="29" width="12.42578125" style="1" customWidth="1"/>
    <col min="30" max="41" width="8.85546875" style="1" customWidth="1"/>
  </cols>
  <sheetData>
    <row r="1" spans="1:62" s="2" customFormat="1" ht="75" x14ac:dyDescent="0.25">
      <c r="A1" s="7" t="s">
        <v>227</v>
      </c>
      <c r="B1" s="7" t="s">
        <v>228</v>
      </c>
      <c r="C1" s="7" t="s">
        <v>229</v>
      </c>
      <c r="D1" s="7" t="s">
        <v>230</v>
      </c>
      <c r="E1" s="7" t="s">
        <v>231</v>
      </c>
      <c r="F1" s="12" t="s">
        <v>232</v>
      </c>
      <c r="G1" s="7" t="s">
        <v>235</v>
      </c>
      <c r="H1" s="3" t="s">
        <v>233</v>
      </c>
      <c r="I1" s="3" t="s">
        <v>234</v>
      </c>
      <c r="J1" s="3" t="s">
        <v>1</v>
      </c>
      <c r="K1" s="3" t="s">
        <v>2</v>
      </c>
      <c r="L1" s="3" t="s">
        <v>5</v>
      </c>
      <c r="M1" s="3" t="s">
        <v>6</v>
      </c>
      <c r="N1" s="3" t="s">
        <v>3</v>
      </c>
      <c r="O1" s="3" t="s">
        <v>4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8" t="s">
        <v>15</v>
      </c>
      <c r="X1" s="8" t="s">
        <v>16</v>
      </c>
      <c r="Y1" s="8" t="s">
        <v>17</v>
      </c>
      <c r="Z1" s="3" t="s">
        <v>23</v>
      </c>
      <c r="AA1" s="3" t="s">
        <v>24</v>
      </c>
      <c r="AB1" s="3" t="s">
        <v>25</v>
      </c>
      <c r="AC1" s="8" t="s">
        <v>18</v>
      </c>
      <c r="AD1" s="8" t="s">
        <v>14</v>
      </c>
      <c r="AE1" s="8" t="s">
        <v>19</v>
      </c>
      <c r="AF1" s="3" t="s">
        <v>20</v>
      </c>
      <c r="AG1" s="3" t="s">
        <v>21</v>
      </c>
      <c r="AH1" s="3" t="s">
        <v>22</v>
      </c>
      <c r="AI1" s="3" t="s">
        <v>28</v>
      </c>
      <c r="AJ1" s="3" t="s">
        <v>29</v>
      </c>
      <c r="AK1" s="3" t="s">
        <v>26</v>
      </c>
      <c r="AL1" s="3" t="s">
        <v>27</v>
      </c>
      <c r="AM1" s="10" t="s">
        <v>225</v>
      </c>
      <c r="AN1" s="10" t="s">
        <v>226</v>
      </c>
      <c r="AO1" s="10"/>
      <c r="AT1" s="6" t="str">
        <f t="shared" ref="AT1" si="0">J1</f>
        <v>hoamTeam</v>
      </c>
      <c r="AU1" s="6" t="str">
        <f t="shared" ref="AU1" si="1">K1</f>
        <v>guestTeam</v>
      </c>
      <c r="AV1" s="2" t="str">
        <f t="shared" ref="AV1" si="2">M1</f>
        <v>guestGoals</v>
      </c>
      <c r="AW1" s="2" t="str">
        <f t="shared" ref="AW1" si="3">L1</f>
        <v>homeGoals</v>
      </c>
      <c r="AY1" s="2" t="str">
        <f t="shared" ref="AY1:AY11" si="4">AU1</f>
        <v>guestTeam</v>
      </c>
      <c r="AZ1" s="2" t="str">
        <f t="shared" ref="AZ1:AZ11" si="5">AT1</f>
        <v>hoamTeam</v>
      </c>
      <c r="BA1" s="2" t="str">
        <f t="shared" ref="BA1:BA11" si="6">AV1</f>
        <v>guestGoals</v>
      </c>
      <c r="BB1" s="2" t="str">
        <f t="shared" ref="BB1:BB11" si="7">AW1</f>
        <v>homeGoals</v>
      </c>
      <c r="BD1" s="2" t="str">
        <f t="shared" ref="BD1:BD11" si="8">AY1</f>
        <v>guestTeam</v>
      </c>
      <c r="BE1" s="2" t="str">
        <f t="shared" ref="BE1:BE11" si="9">AZ1</f>
        <v>hoamTeam</v>
      </c>
      <c r="BF1" s="2" t="str">
        <f t="shared" ref="BF1" si="10">L1</f>
        <v>homeGoals</v>
      </c>
      <c r="BG1" s="2" t="str">
        <f t="shared" ref="BG1" si="11">M1</f>
        <v>guestGoals</v>
      </c>
      <c r="BI1" s="2" t="str">
        <f t="shared" ref="BI1:BI11" si="12">AJ1</f>
        <v>guestTeamPointsGame</v>
      </c>
      <c r="BJ1" s="2" t="str">
        <f t="shared" ref="BJ1:BJ11" si="13">AI1</f>
        <v>homeTeamPointsGame</v>
      </c>
    </row>
    <row r="2" spans="1:62" x14ac:dyDescent="0.25">
      <c r="A2" t="s">
        <v>41</v>
      </c>
      <c r="B2" t="s">
        <v>335</v>
      </c>
      <c r="C2" t="s">
        <v>105</v>
      </c>
      <c r="D2" t="s">
        <v>36</v>
      </c>
      <c r="E2" t="s">
        <v>141</v>
      </c>
      <c r="F2" s="15">
        <v>0.79166666666666663</v>
      </c>
      <c r="G2" s="16">
        <v>3100</v>
      </c>
      <c r="H2" s="17">
        <v>45</v>
      </c>
      <c r="I2" s="17">
        <v>0</v>
      </c>
      <c r="J2" s="1" t="s">
        <v>336</v>
      </c>
      <c r="K2" s="1" t="s">
        <v>0</v>
      </c>
      <c r="L2" s="20">
        <v>0</v>
      </c>
      <c r="M2" s="20">
        <v>3</v>
      </c>
      <c r="N2" s="1" t="str">
        <f t="shared" ref="N2:N65" si="14">IF(L2&gt;M2,"S",IF(L2&lt;M2,"N","U"))</f>
        <v>N</v>
      </c>
      <c r="O2" s="1" t="str">
        <f t="shared" ref="O2:O65" si="15">IF(M2&gt;L2,"S",IF(M2&lt;L2,"N","U"))</f>
        <v>S</v>
      </c>
      <c r="P2" s="1">
        <f t="shared" ref="P2:P65" si="16">L2-M2</f>
        <v>-3</v>
      </c>
      <c r="Q2" s="4">
        <f>IFERROR((SUMIF($J$2:K2,J2,$L$2:M2)-L2)/(COUNTIF($J$2:K2,J2)-1),0)</f>
        <v>0</v>
      </c>
      <c r="R2" s="4">
        <f>IFERROR((SUMIF($AT$2:AT2,AT2,$AV$2:AW2)-AV2)/(COUNTIF($J$2:K2,J2)-1),0)</f>
        <v>0</v>
      </c>
      <c r="S2" s="4">
        <f t="shared" ref="S2:S33" si="17">Q2-R2</f>
        <v>0</v>
      </c>
      <c r="T2" s="5">
        <f>IFERROR((SUMIF($AY$2:AZ2,AY2,$BA$2:BB2)-BA2)/(COUNTIF($J$2:K2,K2)-1),0)</f>
        <v>0</v>
      </c>
      <c r="U2" s="5">
        <f>IFERROR((SUMIF($BD$2:BE2,BD2,$BF$2:BG2)-BF2)/(COUNTIF($J$2:K2,K2)-1),0)</f>
        <v>0</v>
      </c>
      <c r="V2" s="5">
        <f t="shared" ref="V2:V33" si="18">T2-U2</f>
        <v>0</v>
      </c>
      <c r="W2" s="9">
        <f>IFERROR((SUMIF($J$2:J2,J2,L$2:L2)-L2)/(COUNTIF($J$2:J2,J2)-1),0)</f>
        <v>0</v>
      </c>
      <c r="X2" s="9">
        <f>IFERROR((SUMIF($J$2:J2,J2,M$2:M2)-M2)/(COUNTIF($J$2:J2,J2)-1),0)</f>
        <v>0</v>
      </c>
      <c r="Y2" s="9">
        <f t="shared" ref="Y2:Y33" si="19">W2-X2</f>
        <v>0</v>
      </c>
      <c r="Z2" s="1">
        <f>IFERROR((SUMIF($K$2:K2,J2,$M$2:M2))/(COUNTIF($K$2:K2,J2)),0)</f>
        <v>0</v>
      </c>
      <c r="AA2" s="1">
        <f>IFERROR((SUMIF($K$2:K2,J2,$L$2:L2))/(COUNTIF($K$2:K2,J2)),0)</f>
        <v>0</v>
      </c>
      <c r="AB2" s="1">
        <f t="shared" ref="AB2:AB33" si="20">Z2-AA2</f>
        <v>0</v>
      </c>
      <c r="AC2" s="9">
        <f>IFERROR((SUMIF($J$2:J2,K2,$L$2:L2))/(COUNTIF($J$2:J2,K2)),0)</f>
        <v>0</v>
      </c>
      <c r="AD2" s="9">
        <f>IFERROR((SUMIF($J$2:J2,K2,$M$2:M2))/(COUNTIF($J$2:J2,K2)),0)</f>
        <v>0</v>
      </c>
      <c r="AE2" s="9">
        <f t="shared" ref="AE2:AE33" si="21">AC2-AD2</f>
        <v>0</v>
      </c>
      <c r="AF2" s="1">
        <f>IFERROR((SUMIF(K$2:K2,K2,M$2:M2)-M2)/(COUNTIF($K$2:K2,K2)-1),0)</f>
        <v>0</v>
      </c>
      <c r="AG2" s="1">
        <f>IFERROR((SUMIF(K$2:K2,K2,L$2:L2)-L2)/(COUNTIF($K$2:K2,K2)-1),0)</f>
        <v>0</v>
      </c>
      <c r="AH2" s="1">
        <f t="shared" ref="AH2:AH33" si="22">AF2-AG2</f>
        <v>0</v>
      </c>
      <c r="AI2" s="1">
        <f t="shared" ref="AI2:AI33" si="23">IF(N2="S",3,IF(N2="N",0,1))</f>
        <v>0</v>
      </c>
      <c r="AJ2" s="1">
        <f t="shared" ref="AJ2:AJ33" si="24">IF(O2="S",3,IF(O2="N",0,1))</f>
        <v>3</v>
      </c>
      <c r="AK2" s="1">
        <f>SUMIF($J$2:K2,J2,AI$2:AJ2)-AI2</f>
        <v>0</v>
      </c>
      <c r="AL2" s="1">
        <f>SUMIF($AY$2:AZ2,AY2,$BI$2:BJ2)-BI2</f>
        <v>0</v>
      </c>
      <c r="AM2" s="1">
        <f>IFERROR((AK2)/(COUNTIF($J$2:K2,J2)-1),0)</f>
        <v>0</v>
      </c>
      <c r="AN2" s="1">
        <f>IFERROR((AL2)/(COUNTIF($J$2:K2,K2)-1),0)</f>
        <v>0</v>
      </c>
      <c r="AP2" t="str">
        <f t="shared" ref="AP2:AP65" si="25">VLOOKUP(J2,IF($AQ$2:$AQ$251=(AQ2),mat,""),2,FALSE)</f>
        <v>LASK</v>
      </c>
      <c r="AQ2">
        <f>COUNTIF($J$2:J2,J2)</f>
        <v>1</v>
      </c>
      <c r="AR2">
        <f>COUNTIF($K$2:K2,K2)</f>
        <v>1</v>
      </c>
      <c r="AT2" s="1" t="str">
        <f t="shared" ref="AT2:AT65" si="26">J2</f>
        <v>WSC Hertha Wels</v>
      </c>
      <c r="AU2" s="1" t="str">
        <f t="shared" ref="AU2:AU65" si="27">K2</f>
        <v>LASK</v>
      </c>
      <c r="AV2">
        <f t="shared" ref="AV2:AV65" si="28">M2</f>
        <v>3</v>
      </c>
      <c r="AW2" s="1">
        <f t="shared" ref="AW2:AW65" si="29">L2</f>
        <v>0</v>
      </c>
      <c r="AY2" t="str">
        <f t="shared" si="4"/>
        <v>LASK</v>
      </c>
      <c r="AZ2" t="str">
        <f t="shared" si="5"/>
        <v>WSC Hertha Wels</v>
      </c>
      <c r="BA2">
        <f t="shared" si="6"/>
        <v>3</v>
      </c>
      <c r="BB2">
        <f t="shared" si="7"/>
        <v>0</v>
      </c>
      <c r="BD2" t="str">
        <f t="shared" si="8"/>
        <v>LASK</v>
      </c>
      <c r="BE2" t="str">
        <f t="shared" si="9"/>
        <v>WSC Hertha Wels</v>
      </c>
      <c r="BF2">
        <f t="shared" ref="BF2:BF65" si="30">L2</f>
        <v>0</v>
      </c>
      <c r="BG2">
        <f t="shared" ref="BG2:BG65" si="31">M2</f>
        <v>3</v>
      </c>
      <c r="BI2">
        <f t="shared" si="12"/>
        <v>3</v>
      </c>
      <c r="BJ2">
        <f t="shared" si="13"/>
        <v>0</v>
      </c>
    </row>
    <row r="3" spans="1:62" x14ac:dyDescent="0.25">
      <c r="A3" t="s">
        <v>41</v>
      </c>
      <c r="B3" t="s">
        <v>335</v>
      </c>
      <c r="C3" t="s">
        <v>105</v>
      </c>
      <c r="D3" t="s">
        <v>36</v>
      </c>
      <c r="E3" t="s">
        <v>141</v>
      </c>
      <c r="F3" s="15">
        <v>0.77083333333333337</v>
      </c>
      <c r="G3" s="16">
        <v>1000</v>
      </c>
      <c r="H3" s="17">
        <v>45</v>
      </c>
      <c r="I3" s="17">
        <v>0</v>
      </c>
      <c r="J3" s="1" t="s">
        <v>344</v>
      </c>
      <c r="K3" s="1" t="s">
        <v>65</v>
      </c>
      <c r="L3" s="20">
        <v>0</v>
      </c>
      <c r="M3" s="20">
        <v>6</v>
      </c>
      <c r="N3" s="1" t="str">
        <f t="shared" si="14"/>
        <v>N</v>
      </c>
      <c r="O3" s="1" t="str">
        <f t="shared" si="15"/>
        <v>S</v>
      </c>
      <c r="P3" s="1">
        <f t="shared" si="16"/>
        <v>-6</v>
      </c>
      <c r="Q3" s="4">
        <f>IFERROR((SUMIF($J$2:K3,J3,$L$2:M3)-L3)/(COUNTIF($J$2:K3,J3)-1),0)</f>
        <v>0</v>
      </c>
      <c r="R3" s="4">
        <f>IFERROR((SUMIF($AT$2:AT3,AT3,$AV$2:AW3)-AV3)/(COUNTIF($J$2:K3,J3)-1),0)</f>
        <v>0</v>
      </c>
      <c r="S3" s="4">
        <f t="shared" si="17"/>
        <v>0</v>
      </c>
      <c r="T3" s="5">
        <f>IFERROR((SUMIF($AY$2:AZ3,AY3,$BA$2:BB3)-BA3)/(COUNTIF($J$2:K3,K3)-1),0)</f>
        <v>0</v>
      </c>
      <c r="U3" s="5">
        <f>IFERROR((SUMIF($BD$2:BE3,BD3,$BF$2:BG3)-BF3)/(COUNTIF($J$2:K3,K3)-1),0)</f>
        <v>0</v>
      </c>
      <c r="V3" s="5">
        <f t="shared" si="18"/>
        <v>0</v>
      </c>
      <c r="W3" s="9">
        <f>IFERROR((SUMIF($J$2:J3,J3,L$2:L3)-L3)/(COUNTIF($J$2:J3,J3)-1),0)</f>
        <v>0</v>
      </c>
      <c r="X3" s="9">
        <f>IFERROR((SUMIF($J$2:J3,J3,M$2:M3)-M3)/(COUNTIF($J$2:J3,J3)-1),0)</f>
        <v>0</v>
      </c>
      <c r="Y3" s="9">
        <f t="shared" si="19"/>
        <v>0</v>
      </c>
      <c r="Z3" s="1">
        <f>IFERROR((SUMIF($K$2:K3,J3,$M$2:M3))/(COUNTIF($K$2:K3,J3)),0)</f>
        <v>0</v>
      </c>
      <c r="AA3" s="1">
        <f>IFERROR((SUMIF($K$2:K3,J3,$L$2:L3))/(COUNTIF($K$2:K3,J3)),0)</f>
        <v>0</v>
      </c>
      <c r="AB3" s="1">
        <f t="shared" si="20"/>
        <v>0</v>
      </c>
      <c r="AC3" s="9">
        <f>IFERROR((SUMIF($J$2:J3,K3,$L$2:L3))/(COUNTIF($J$2:J3,K3)),0)</f>
        <v>0</v>
      </c>
      <c r="AD3" s="9">
        <f>IFERROR((SUMIF($J$2:J3,K3,$M$2:M3))/(COUNTIF($J$2:J3,K3)),0)</f>
        <v>0</v>
      </c>
      <c r="AE3" s="9">
        <f t="shared" si="21"/>
        <v>0</v>
      </c>
      <c r="AF3" s="1">
        <f>IFERROR((SUMIF(K$2:K3,K3,M$2:M3)-M3)/(COUNTIF($K$2:K3,K3)-1),0)</f>
        <v>0</v>
      </c>
      <c r="AG3" s="1">
        <f>IFERROR((SUMIF(K$2:K3,K3,L$2:L3)-L3)/(COUNTIF($K$2:K3,K3)-1),0)</f>
        <v>0</v>
      </c>
      <c r="AH3" s="1">
        <f t="shared" si="22"/>
        <v>0</v>
      </c>
      <c r="AI3" s="1">
        <f t="shared" si="23"/>
        <v>0</v>
      </c>
      <c r="AJ3" s="1">
        <f t="shared" si="24"/>
        <v>3</v>
      </c>
      <c r="AK3" s="1">
        <f>SUMIF($J$2:K3,J3,AI$2:AJ3)-AI3</f>
        <v>0</v>
      </c>
      <c r="AL3" s="1">
        <f>SUMIF($AY$2:AZ3,AY3,$BI$2:BJ3)-BI3</f>
        <v>0</v>
      </c>
      <c r="AM3" s="1">
        <f>IFERROR((AK3)/(COUNTIF($J$2:K3,J3)-1),0)</f>
        <v>0</v>
      </c>
      <c r="AN3" s="1">
        <f>IFERROR((AL3)/(COUNTIF($J$2:K3,K3)-1),0)</f>
        <v>0</v>
      </c>
      <c r="AP3" t="str">
        <f t="shared" si="25"/>
        <v>SKN St. Pölten</v>
      </c>
      <c r="AQ3">
        <f>COUNTIF($J$2:J3,J3)</f>
        <v>1</v>
      </c>
      <c r="AR3">
        <f>COUNTIF($K$2:K3,K3)</f>
        <v>1</v>
      </c>
      <c r="AT3" s="1" t="str">
        <f t="shared" si="26"/>
        <v>SK Maria Saal</v>
      </c>
      <c r="AU3" s="1" t="str">
        <f t="shared" si="27"/>
        <v>SKN St. Pölten</v>
      </c>
      <c r="AV3">
        <f t="shared" si="28"/>
        <v>6</v>
      </c>
      <c r="AW3" s="1">
        <f t="shared" si="29"/>
        <v>0</v>
      </c>
      <c r="AY3" t="str">
        <f t="shared" si="4"/>
        <v>SKN St. Pölten</v>
      </c>
      <c r="AZ3" t="str">
        <f t="shared" si="5"/>
        <v>SK Maria Saal</v>
      </c>
      <c r="BA3">
        <f t="shared" si="6"/>
        <v>6</v>
      </c>
      <c r="BB3">
        <f t="shared" si="7"/>
        <v>0</v>
      </c>
      <c r="BD3" t="str">
        <f t="shared" si="8"/>
        <v>SKN St. Pölten</v>
      </c>
      <c r="BE3" t="str">
        <f t="shared" si="9"/>
        <v>SK Maria Saal</v>
      </c>
      <c r="BF3">
        <f t="shared" si="30"/>
        <v>0</v>
      </c>
      <c r="BG3">
        <f t="shared" si="31"/>
        <v>6</v>
      </c>
      <c r="BI3">
        <f t="shared" si="12"/>
        <v>3</v>
      </c>
      <c r="BJ3">
        <f t="shared" si="13"/>
        <v>0</v>
      </c>
    </row>
    <row r="4" spans="1:62" x14ac:dyDescent="0.25">
      <c r="A4" t="s">
        <v>41</v>
      </c>
      <c r="B4" t="s">
        <v>335</v>
      </c>
      <c r="C4" t="s">
        <v>105</v>
      </c>
      <c r="D4" t="s">
        <v>36</v>
      </c>
      <c r="E4" t="s">
        <v>141</v>
      </c>
      <c r="F4" s="15">
        <v>0.84722222222222221</v>
      </c>
      <c r="G4" s="16">
        <v>2000</v>
      </c>
      <c r="H4" s="17">
        <v>45</v>
      </c>
      <c r="I4" s="17">
        <v>0</v>
      </c>
      <c r="J4" s="1" t="s">
        <v>348</v>
      </c>
      <c r="K4" s="1" t="s">
        <v>71</v>
      </c>
      <c r="L4" s="20">
        <v>0</v>
      </c>
      <c r="M4" s="20">
        <v>5</v>
      </c>
      <c r="N4" s="1" t="str">
        <f t="shared" si="14"/>
        <v>N</v>
      </c>
      <c r="O4" s="1" t="str">
        <f t="shared" si="15"/>
        <v>S</v>
      </c>
      <c r="P4" s="1">
        <f t="shared" si="16"/>
        <v>-5</v>
      </c>
      <c r="Q4" s="4">
        <f>IFERROR((SUMIF($J$2:K4,J4,$L$2:M4)-L4)/(COUNTIF($J$2:K4,J4)-1),0)</f>
        <v>0</v>
      </c>
      <c r="R4" s="4">
        <f>IFERROR((SUMIF($AT$2:AT4,AT4,$AV$2:AW4)-AV4)/(COUNTIF($J$2:K4,J4)-1),0)</f>
        <v>0</v>
      </c>
      <c r="S4" s="4">
        <f t="shared" si="17"/>
        <v>0</v>
      </c>
      <c r="T4" s="5">
        <f>IFERROR((SUMIF($AY$2:AZ4,AY4,$BA$2:BB4)-BA4)/(COUNTIF($J$2:K4,K4)-1),0)</f>
        <v>0</v>
      </c>
      <c r="U4" s="5">
        <f>IFERROR((SUMIF($BD$2:BE4,BD4,$BF$2:BG4)-BF4)/(COUNTIF($J$2:K4,K4)-1),0)</f>
        <v>0</v>
      </c>
      <c r="V4" s="5">
        <f t="shared" si="18"/>
        <v>0</v>
      </c>
      <c r="W4" s="9">
        <f>IFERROR((SUMIF($J$2:J4,J4,L$2:L4)-L4)/(COUNTIF($J$2:J4,J4)-1),0)</f>
        <v>0</v>
      </c>
      <c r="X4" s="9">
        <f>IFERROR((SUMIF($J$2:J4,J4,M$2:M4)-M4)/(COUNTIF($J$2:J4,J4)-1),0)</f>
        <v>0</v>
      </c>
      <c r="Y4" s="9">
        <f t="shared" si="19"/>
        <v>0</v>
      </c>
      <c r="Z4" s="1">
        <f>IFERROR((SUMIF($K$2:K4,J4,$M$2:M4))/(COUNTIF($K$2:K4,J4)),0)</f>
        <v>0</v>
      </c>
      <c r="AA4" s="1">
        <f>IFERROR((SUMIF($K$2:K4,J4,$L$2:L4))/(COUNTIF($K$2:K4,J4)),0)</f>
        <v>0</v>
      </c>
      <c r="AB4" s="1">
        <f t="shared" si="20"/>
        <v>0</v>
      </c>
      <c r="AC4" s="9">
        <f>IFERROR((SUMIF($J$2:J4,K4,$L$2:L4))/(COUNTIF($J$2:J4,K4)),0)</f>
        <v>0</v>
      </c>
      <c r="AD4" s="9">
        <f>IFERROR((SUMIF($J$2:J4,K4,$M$2:M4))/(COUNTIF($J$2:J4,K4)),0)</f>
        <v>0</v>
      </c>
      <c r="AE4" s="9">
        <f t="shared" si="21"/>
        <v>0</v>
      </c>
      <c r="AF4" s="1">
        <f>IFERROR((SUMIF(K$2:K4,K4,M$2:M4)-M4)/(COUNTIF($K$2:K4,K4)-1),0)</f>
        <v>0</v>
      </c>
      <c r="AG4" s="1">
        <f>IFERROR((SUMIF(K$2:K4,K4,L$2:L4)-L4)/(COUNTIF($K$2:K4,K4)-1),0)</f>
        <v>0</v>
      </c>
      <c r="AH4" s="1">
        <f t="shared" si="22"/>
        <v>0</v>
      </c>
      <c r="AI4" s="1">
        <f t="shared" si="23"/>
        <v>0</v>
      </c>
      <c r="AJ4" s="1">
        <f t="shared" si="24"/>
        <v>3</v>
      </c>
      <c r="AK4" s="1">
        <f>SUMIF($J$2:K4,J4,AI$2:AJ4)-AI4</f>
        <v>0</v>
      </c>
      <c r="AL4" s="1">
        <f>SUMIF($AY$2:AZ4,AY4,$BI$2:BJ4)-BI4</f>
        <v>0</v>
      </c>
      <c r="AM4" s="1">
        <f>IFERROR((AK4)/(COUNTIF($J$2:K4,J4)-1),0)</f>
        <v>0</v>
      </c>
      <c r="AN4" s="1">
        <f>IFERROR((AL4)/(COUNTIF($J$2:K4,K4)-1),0)</f>
        <v>0</v>
      </c>
      <c r="AP4" t="str">
        <f t="shared" si="25"/>
        <v>SK Rapid Wien</v>
      </c>
      <c r="AQ4">
        <f>COUNTIF($J$2:J4,J4)</f>
        <v>1</v>
      </c>
      <c r="AR4">
        <f>COUNTIF($K$2:K4,K4)</f>
        <v>1</v>
      </c>
      <c r="AT4" s="1" t="str">
        <f t="shared" si="26"/>
        <v>FC Kufstein</v>
      </c>
      <c r="AU4" s="1" t="str">
        <f t="shared" si="27"/>
        <v>SK Rapid Wien</v>
      </c>
      <c r="AV4">
        <f t="shared" si="28"/>
        <v>5</v>
      </c>
      <c r="AW4" s="1">
        <f t="shared" si="29"/>
        <v>0</v>
      </c>
      <c r="AY4" t="str">
        <f t="shared" si="4"/>
        <v>SK Rapid Wien</v>
      </c>
      <c r="AZ4" t="str">
        <f t="shared" si="5"/>
        <v>FC Kufstein</v>
      </c>
      <c r="BA4">
        <f t="shared" si="6"/>
        <v>5</v>
      </c>
      <c r="BB4">
        <f t="shared" si="7"/>
        <v>0</v>
      </c>
      <c r="BD4" t="str">
        <f t="shared" si="8"/>
        <v>SK Rapid Wien</v>
      </c>
      <c r="BE4" t="str">
        <f t="shared" si="9"/>
        <v>FC Kufstein</v>
      </c>
      <c r="BF4">
        <f t="shared" si="30"/>
        <v>0</v>
      </c>
      <c r="BG4">
        <f t="shared" si="31"/>
        <v>5</v>
      </c>
      <c r="BI4">
        <f t="shared" si="12"/>
        <v>3</v>
      </c>
      <c r="BJ4">
        <f t="shared" si="13"/>
        <v>0</v>
      </c>
    </row>
    <row r="5" spans="1:62" x14ac:dyDescent="0.25">
      <c r="A5" t="s">
        <v>41</v>
      </c>
      <c r="B5" t="s">
        <v>335</v>
      </c>
      <c r="C5" t="s">
        <v>105</v>
      </c>
      <c r="D5" t="s">
        <v>36</v>
      </c>
      <c r="E5" t="s">
        <v>141</v>
      </c>
      <c r="F5" s="15">
        <v>0.79166666666666663</v>
      </c>
      <c r="G5" s="16">
        <v>800</v>
      </c>
      <c r="H5" s="17">
        <v>45</v>
      </c>
      <c r="I5" s="17">
        <v>0</v>
      </c>
      <c r="J5" s="1" t="s">
        <v>366</v>
      </c>
      <c r="K5" s="1" t="s">
        <v>56</v>
      </c>
      <c r="L5" s="20">
        <v>1</v>
      </c>
      <c r="M5" s="20">
        <v>0</v>
      </c>
      <c r="N5" s="1" t="str">
        <f t="shared" si="14"/>
        <v>S</v>
      </c>
      <c r="O5" s="1" t="str">
        <f t="shared" si="15"/>
        <v>N</v>
      </c>
      <c r="P5" s="1">
        <f t="shared" si="16"/>
        <v>1</v>
      </c>
      <c r="Q5" s="4">
        <f>IFERROR((SUMIF($J$2:K5,J5,$L$2:M5)-L5)/(COUNTIF($J$2:K5,J5)-1),0)</f>
        <v>0</v>
      </c>
      <c r="R5" s="4">
        <f>IFERROR((SUMIF($AT$2:AT5,AT5,$AV$2:AW5)-AV5)/(COUNTIF($J$2:K5,J5)-1),0)</f>
        <v>0</v>
      </c>
      <c r="S5" s="4">
        <f t="shared" si="17"/>
        <v>0</v>
      </c>
      <c r="T5" s="5">
        <f>IFERROR((SUMIF($AY$2:AZ5,AY5,$BA$2:BB5)-BA5)/(COUNTIF($J$2:K5,K5)-1),0)</f>
        <v>0</v>
      </c>
      <c r="U5" s="5">
        <f>IFERROR((SUMIF($BD$2:BE5,BD5,$BF$2:BG5)-BF5)/(COUNTIF($J$2:K5,K5)-1),0)</f>
        <v>0</v>
      </c>
      <c r="V5" s="5">
        <f t="shared" si="18"/>
        <v>0</v>
      </c>
      <c r="W5" s="9">
        <f>IFERROR((SUMIF($J$2:J5,J5,L$2:L5)-L5)/(COUNTIF($J$2:J5,J5)-1),0)</f>
        <v>0</v>
      </c>
      <c r="X5" s="9">
        <f>IFERROR((SUMIF($J$2:J5,J5,M$2:M5)-M5)/(COUNTIF($J$2:J5,J5)-1),0)</f>
        <v>0</v>
      </c>
      <c r="Y5" s="9">
        <f t="shared" si="19"/>
        <v>0</v>
      </c>
      <c r="Z5" s="1">
        <f>IFERROR((SUMIF($K$2:K5,J5,$M$2:M5))/(COUNTIF($K$2:K5,J5)),0)</f>
        <v>0</v>
      </c>
      <c r="AA5" s="1">
        <f>IFERROR((SUMIF($K$2:K5,J5,$L$2:L5))/(COUNTIF($K$2:K5,J5)),0)</f>
        <v>0</v>
      </c>
      <c r="AB5" s="1">
        <f t="shared" si="20"/>
        <v>0</v>
      </c>
      <c r="AC5" s="9">
        <f>IFERROR((SUMIF($J$2:J5,K5,$L$2:L5))/(COUNTIF($J$2:J5,K5)),0)</f>
        <v>0</v>
      </c>
      <c r="AD5" s="9">
        <f>IFERROR((SUMIF($J$2:J5,K5,$M$2:M5))/(COUNTIF($J$2:J5,K5)),0)</f>
        <v>0</v>
      </c>
      <c r="AE5" s="9">
        <f t="shared" si="21"/>
        <v>0</v>
      </c>
      <c r="AF5" s="1">
        <f>IFERROR((SUMIF(K$2:K5,K5,M$2:M5)-M5)/(COUNTIF($K$2:K5,K5)-1),0)</f>
        <v>0</v>
      </c>
      <c r="AG5" s="1">
        <f>IFERROR((SUMIF(K$2:K5,K5,L$2:L5)-L5)/(COUNTIF($K$2:K5,K5)-1),0)</f>
        <v>0</v>
      </c>
      <c r="AH5" s="1">
        <f t="shared" si="22"/>
        <v>0</v>
      </c>
      <c r="AI5" s="1">
        <f t="shared" si="23"/>
        <v>3</v>
      </c>
      <c r="AJ5" s="1">
        <f t="shared" si="24"/>
        <v>0</v>
      </c>
      <c r="AK5" s="1">
        <f>SUMIF($J$2:K5,J5,AI$2:AJ5)-AI5</f>
        <v>0</v>
      </c>
      <c r="AL5" s="1">
        <f>SUMIF($AY$2:AZ5,AY5,$BI$2:BJ5)-BI5</f>
        <v>0</v>
      </c>
      <c r="AM5" s="1">
        <f>IFERROR((AK5)/(COUNTIF($J$2:K5,J5)-1),0)</f>
        <v>0</v>
      </c>
      <c r="AN5" s="1">
        <f>IFERROR((AL5)/(COUNTIF($J$2:K5,K5)-1),0)</f>
        <v>0</v>
      </c>
      <c r="AP5" t="str">
        <f t="shared" si="25"/>
        <v>FC Admira Wacker Mödling</v>
      </c>
      <c r="AQ5">
        <f>COUNTIF($J$2:J5,J5)</f>
        <v>1</v>
      </c>
      <c r="AR5">
        <f>COUNTIF($K$2:K5,K5)</f>
        <v>1</v>
      </c>
      <c r="AT5" s="1" t="str">
        <f t="shared" si="26"/>
        <v>SC Neusiedl/See</v>
      </c>
      <c r="AU5" s="1" t="str">
        <f t="shared" si="27"/>
        <v>FC Admira Wacker Mödling</v>
      </c>
      <c r="AV5">
        <f t="shared" si="28"/>
        <v>0</v>
      </c>
      <c r="AW5" s="1">
        <f t="shared" si="29"/>
        <v>1</v>
      </c>
      <c r="AY5" t="str">
        <f t="shared" si="4"/>
        <v>FC Admira Wacker Mödling</v>
      </c>
      <c r="AZ5" t="str">
        <f t="shared" si="5"/>
        <v>SC Neusiedl/See</v>
      </c>
      <c r="BA5">
        <f t="shared" si="6"/>
        <v>0</v>
      </c>
      <c r="BB5">
        <f t="shared" si="7"/>
        <v>1</v>
      </c>
      <c r="BD5" t="str">
        <f t="shared" si="8"/>
        <v>FC Admira Wacker Mödling</v>
      </c>
      <c r="BE5" t="str">
        <f t="shared" si="9"/>
        <v>SC Neusiedl/See</v>
      </c>
      <c r="BF5">
        <f t="shared" si="30"/>
        <v>1</v>
      </c>
      <c r="BG5">
        <f t="shared" si="31"/>
        <v>0</v>
      </c>
      <c r="BI5">
        <f t="shared" si="12"/>
        <v>0</v>
      </c>
      <c r="BJ5">
        <f t="shared" si="13"/>
        <v>3</v>
      </c>
    </row>
    <row r="6" spans="1:62" x14ac:dyDescent="0.25">
      <c r="A6" t="s">
        <v>41</v>
      </c>
      <c r="B6" t="s">
        <v>335</v>
      </c>
      <c r="C6" t="s">
        <v>105</v>
      </c>
      <c r="D6" t="s">
        <v>36</v>
      </c>
      <c r="E6" t="s">
        <v>141</v>
      </c>
      <c r="F6" s="15">
        <v>0.79166666666666663</v>
      </c>
      <c r="G6" s="16">
        <v>530</v>
      </c>
      <c r="H6" s="17">
        <v>45</v>
      </c>
      <c r="I6" s="17">
        <v>0</v>
      </c>
      <c r="J6" s="1" t="s">
        <v>368</v>
      </c>
      <c r="K6" s="1" t="s">
        <v>76</v>
      </c>
      <c r="L6" s="20">
        <v>1</v>
      </c>
      <c r="M6" s="20">
        <v>3</v>
      </c>
      <c r="N6" s="1" t="str">
        <f t="shared" si="14"/>
        <v>N</v>
      </c>
      <c r="O6" s="1" t="str">
        <f t="shared" si="15"/>
        <v>S</v>
      </c>
      <c r="P6" s="1">
        <f t="shared" si="16"/>
        <v>-2</v>
      </c>
      <c r="Q6" s="4">
        <f>IFERROR((SUMIF($J$2:K6,J6,$L$2:M6)-L6)/(COUNTIF($J$2:K6,J6)-1),0)</f>
        <v>0</v>
      </c>
      <c r="R6" s="4">
        <f>IFERROR((SUMIF($AT$2:AT6,AT6,$AV$2:AW6)-AV6)/(COUNTIF($J$2:K6,J6)-1),0)</f>
        <v>0</v>
      </c>
      <c r="S6" s="4">
        <f t="shared" si="17"/>
        <v>0</v>
      </c>
      <c r="T6" s="5">
        <f>IFERROR((SUMIF($AY$2:AZ6,AY6,$BA$2:BB6)-BA6)/(COUNTIF($J$2:K6,K6)-1),0)</f>
        <v>0</v>
      </c>
      <c r="U6" s="5">
        <f>IFERROR((SUMIF($BD$2:BE6,BD6,$BF$2:BG6)-BF6)/(COUNTIF($J$2:K6,K6)-1),0)</f>
        <v>0</v>
      </c>
      <c r="V6" s="5">
        <f t="shared" si="18"/>
        <v>0</v>
      </c>
      <c r="W6" s="9">
        <f>IFERROR((SUMIF($J$2:J6,J6,L$2:L6)-L6)/(COUNTIF($J$2:J6,J6)-1),0)</f>
        <v>0</v>
      </c>
      <c r="X6" s="9">
        <f>IFERROR((SUMIF($J$2:J6,J6,M$2:M6)-M6)/(COUNTIF($J$2:J6,J6)-1),0)</f>
        <v>0</v>
      </c>
      <c r="Y6" s="9">
        <f t="shared" si="19"/>
        <v>0</v>
      </c>
      <c r="Z6" s="1">
        <f>IFERROR((SUMIF($K$2:K6,J6,$M$2:M6))/(COUNTIF($K$2:K6,J6)),0)</f>
        <v>0</v>
      </c>
      <c r="AA6" s="1">
        <f>IFERROR((SUMIF($K$2:K6,J6,$L$2:L6))/(COUNTIF($K$2:K6,J6)),0)</f>
        <v>0</v>
      </c>
      <c r="AB6" s="1">
        <f t="shared" si="20"/>
        <v>0</v>
      </c>
      <c r="AC6" s="9">
        <f>IFERROR((SUMIF($J$2:J6,K6,$L$2:L6))/(COUNTIF($J$2:J6,K6)),0)</f>
        <v>0</v>
      </c>
      <c r="AD6" s="9">
        <f>IFERROR((SUMIF($J$2:J6,K6,$M$2:M6))/(COUNTIF($J$2:J6,K6)),0)</f>
        <v>0</v>
      </c>
      <c r="AE6" s="9">
        <f t="shared" si="21"/>
        <v>0</v>
      </c>
      <c r="AF6" s="1">
        <f>IFERROR((SUMIF(K$2:K6,K6,M$2:M6)-M6)/(COUNTIF($K$2:K6,K6)-1),0)</f>
        <v>0</v>
      </c>
      <c r="AG6" s="1">
        <f>IFERROR((SUMIF(K$2:K6,K6,L$2:L6)-L6)/(COUNTIF($K$2:K6,K6)-1),0)</f>
        <v>0</v>
      </c>
      <c r="AH6" s="1">
        <f t="shared" si="22"/>
        <v>0</v>
      </c>
      <c r="AI6" s="1">
        <f t="shared" si="23"/>
        <v>0</v>
      </c>
      <c r="AJ6" s="1">
        <f t="shared" si="24"/>
        <v>3</v>
      </c>
      <c r="AK6" s="1">
        <f>SUMIF($J$2:K6,J6,AI$2:AJ6)-AI6</f>
        <v>0</v>
      </c>
      <c r="AL6" s="1">
        <f>SUMIF($AY$2:AZ6,AY6,$BI$2:BJ6)-BI6</f>
        <v>0</v>
      </c>
      <c r="AM6" s="1">
        <f>IFERROR((AK6)/(COUNTIF($J$2:K6,J6)-1),0)</f>
        <v>0</v>
      </c>
      <c r="AN6" s="1">
        <f>IFERROR((AL6)/(COUNTIF($J$2:K6,K6)-1),0)</f>
        <v>0</v>
      </c>
      <c r="AP6" t="str">
        <f t="shared" si="25"/>
        <v>SV Mattersburg</v>
      </c>
      <c r="AQ6">
        <f>COUNTIF($J$2:J6,J6)</f>
        <v>1</v>
      </c>
      <c r="AR6">
        <f>COUNTIF($K$2:K6,K6)</f>
        <v>1</v>
      </c>
      <c r="AT6" s="1" t="str">
        <f t="shared" si="26"/>
        <v>SV Allerheiligen</v>
      </c>
      <c r="AU6" s="1" t="str">
        <f t="shared" si="27"/>
        <v>SV Mattersburg</v>
      </c>
      <c r="AV6">
        <f t="shared" si="28"/>
        <v>3</v>
      </c>
      <c r="AW6" s="1">
        <f t="shared" si="29"/>
        <v>1</v>
      </c>
      <c r="AY6" t="str">
        <f t="shared" si="4"/>
        <v>SV Mattersburg</v>
      </c>
      <c r="AZ6" t="str">
        <f t="shared" si="5"/>
        <v>SV Allerheiligen</v>
      </c>
      <c r="BA6">
        <f t="shared" si="6"/>
        <v>3</v>
      </c>
      <c r="BB6">
        <f t="shared" si="7"/>
        <v>1</v>
      </c>
      <c r="BD6" t="str">
        <f t="shared" si="8"/>
        <v>SV Mattersburg</v>
      </c>
      <c r="BE6" t="str">
        <f t="shared" si="9"/>
        <v>SV Allerheiligen</v>
      </c>
      <c r="BF6">
        <f t="shared" si="30"/>
        <v>1</v>
      </c>
      <c r="BG6">
        <f t="shared" si="31"/>
        <v>3</v>
      </c>
      <c r="BI6">
        <f t="shared" si="12"/>
        <v>3</v>
      </c>
      <c r="BJ6">
        <f t="shared" si="13"/>
        <v>0</v>
      </c>
    </row>
    <row r="7" spans="1:62" x14ac:dyDescent="0.25">
      <c r="A7" t="s">
        <v>41</v>
      </c>
      <c r="B7" t="s">
        <v>335</v>
      </c>
      <c r="C7" t="s">
        <v>105</v>
      </c>
      <c r="D7" t="s">
        <v>36</v>
      </c>
      <c r="E7" t="s">
        <v>141</v>
      </c>
      <c r="F7" s="15">
        <v>0.77083333333333337</v>
      </c>
      <c r="G7" s="16">
        <v>150</v>
      </c>
      <c r="H7" s="17">
        <v>45</v>
      </c>
      <c r="I7" s="17">
        <v>0</v>
      </c>
      <c r="J7" s="1" t="s">
        <v>193</v>
      </c>
      <c r="K7" s="1" t="s">
        <v>216</v>
      </c>
      <c r="L7" s="20">
        <v>1</v>
      </c>
      <c r="M7" s="1">
        <v>1</v>
      </c>
      <c r="N7" s="1" t="str">
        <f t="shared" si="14"/>
        <v>U</v>
      </c>
      <c r="O7" s="1" t="str">
        <f t="shared" si="15"/>
        <v>U</v>
      </c>
      <c r="P7" s="1">
        <f t="shared" si="16"/>
        <v>0</v>
      </c>
      <c r="Q7" s="4">
        <f>IFERROR((SUMIF($J$2:K7,J7,$L$2:M7)-L7)/(COUNTIF($J$2:K7,J7)-1),0)</f>
        <v>0</v>
      </c>
      <c r="R7" s="4">
        <f>IFERROR((SUMIF($AT$2:AT7,AT7,$AV$2:AW7)-AV7)/(COUNTIF($J$2:K7,J7)-1),0)</f>
        <v>0</v>
      </c>
      <c r="S7" s="4">
        <f t="shared" si="17"/>
        <v>0</v>
      </c>
      <c r="T7" s="5">
        <f>IFERROR((SUMIF($AY$2:AZ7,AY7,$BA$2:BB7)-BA7)/(COUNTIF($J$2:K7,K7)-1),0)</f>
        <v>0</v>
      </c>
      <c r="U7" s="5">
        <f>IFERROR((SUMIF($BD$2:BE7,BD7,$BF$2:BG7)-BF7)/(COUNTIF($J$2:K7,K7)-1),0)</f>
        <v>0</v>
      </c>
      <c r="V7" s="5">
        <f t="shared" si="18"/>
        <v>0</v>
      </c>
      <c r="W7" s="9">
        <f>IFERROR((SUMIF($J$2:J7,J7,L$2:L7)-L7)/(COUNTIF($J$2:J7,J7)-1),0)</f>
        <v>0</v>
      </c>
      <c r="X7" s="9">
        <f>IFERROR((SUMIF($J$2:J7,J7,M$2:M7)-M7)/(COUNTIF($J$2:J7,J7)-1),0)</f>
        <v>0</v>
      </c>
      <c r="Y7" s="9">
        <f t="shared" si="19"/>
        <v>0</v>
      </c>
      <c r="Z7" s="1">
        <f>IFERROR((SUMIF($K$2:K7,J7,$M$2:M7))/(COUNTIF($K$2:K7,J7)),0)</f>
        <v>0</v>
      </c>
      <c r="AA7" s="1">
        <f>IFERROR((SUMIF($K$2:K7,J7,$L$2:L7))/(COUNTIF($K$2:K7,J7)),0)</f>
        <v>0</v>
      </c>
      <c r="AB7" s="1">
        <f t="shared" si="20"/>
        <v>0</v>
      </c>
      <c r="AC7" s="9">
        <f>IFERROR((SUMIF($J$2:J7,K7,$L$2:L7))/(COUNTIF($J$2:J7,K7)),0)</f>
        <v>0</v>
      </c>
      <c r="AD7" s="9">
        <f>IFERROR((SUMIF($J$2:J7,K7,$M$2:M7))/(COUNTIF($J$2:J7,K7)),0)</f>
        <v>0</v>
      </c>
      <c r="AE7" s="9">
        <f t="shared" si="21"/>
        <v>0</v>
      </c>
      <c r="AF7" s="1">
        <f>IFERROR((SUMIF(K$2:K7,K7,M$2:M7)-M7)/(COUNTIF($K$2:K7,K7)-1),0)</f>
        <v>0</v>
      </c>
      <c r="AG7" s="1">
        <f>IFERROR((SUMIF(K$2:K7,K7,L$2:L7)-L7)/(COUNTIF($K$2:K7,K7)-1),0)</f>
        <v>0</v>
      </c>
      <c r="AH7" s="1">
        <f t="shared" si="22"/>
        <v>0</v>
      </c>
      <c r="AI7" s="1">
        <f t="shared" si="23"/>
        <v>1</v>
      </c>
      <c r="AJ7" s="1">
        <f t="shared" si="24"/>
        <v>1</v>
      </c>
      <c r="AK7" s="1">
        <f>SUMIF($J$2:K7,J7,AI$2:AJ7)-AI7</f>
        <v>0</v>
      </c>
      <c r="AL7" s="1">
        <f>SUMIF($AY$2:AZ7,AY7,$BI$2:BJ7)-BI7</f>
        <v>0</v>
      </c>
      <c r="AM7" s="1">
        <f>IFERROR((AK7)/(COUNTIF($J$2:K7,J7)-1),0)</f>
        <v>0</v>
      </c>
      <c r="AN7" s="1">
        <f>IFERROR((AL7)/(COUNTIF($J$2:K7,K7)-1),0)</f>
        <v>0</v>
      </c>
      <c r="AP7" t="str">
        <f t="shared" si="25"/>
        <v>TSV Hartberg</v>
      </c>
      <c r="AQ7">
        <f>COUNTIF($J$2:J7,J7)</f>
        <v>1</v>
      </c>
      <c r="AR7">
        <f>COUNTIF($K$2:K7,K7)</f>
        <v>1</v>
      </c>
      <c r="AT7" s="1" t="str">
        <f t="shared" si="26"/>
        <v>SV Grödig</v>
      </c>
      <c r="AU7" s="1" t="str">
        <f t="shared" si="27"/>
        <v>TSV Hartberg</v>
      </c>
      <c r="AV7">
        <f t="shared" si="28"/>
        <v>1</v>
      </c>
      <c r="AW7" s="1">
        <f t="shared" si="29"/>
        <v>1</v>
      </c>
      <c r="AY7" t="str">
        <f t="shared" si="4"/>
        <v>TSV Hartberg</v>
      </c>
      <c r="AZ7" t="str">
        <f t="shared" si="5"/>
        <v>SV Grödig</v>
      </c>
      <c r="BA7">
        <f t="shared" si="6"/>
        <v>1</v>
      </c>
      <c r="BB7">
        <f t="shared" si="7"/>
        <v>1</v>
      </c>
      <c r="BD7" t="str">
        <f t="shared" si="8"/>
        <v>TSV Hartberg</v>
      </c>
      <c r="BE7" t="str">
        <f t="shared" si="9"/>
        <v>SV Grödig</v>
      </c>
      <c r="BF7">
        <f t="shared" si="30"/>
        <v>1</v>
      </c>
      <c r="BG7">
        <f t="shared" si="31"/>
        <v>1</v>
      </c>
      <c r="BI7">
        <f t="shared" si="12"/>
        <v>1</v>
      </c>
      <c r="BJ7">
        <f t="shared" si="13"/>
        <v>1</v>
      </c>
    </row>
    <row r="8" spans="1:62" x14ac:dyDescent="0.25">
      <c r="A8" t="s">
        <v>41</v>
      </c>
      <c r="B8" t="s">
        <v>281</v>
      </c>
      <c r="C8" t="s">
        <v>105</v>
      </c>
      <c r="D8" t="s">
        <v>36</v>
      </c>
      <c r="E8" t="s">
        <v>43</v>
      </c>
      <c r="F8" s="15">
        <v>0.6875</v>
      </c>
      <c r="G8" s="16">
        <v>1000</v>
      </c>
      <c r="H8" s="17">
        <v>45</v>
      </c>
      <c r="I8" s="17">
        <v>0</v>
      </c>
      <c r="J8" s="1" t="s">
        <v>282</v>
      </c>
      <c r="K8" s="1" t="s">
        <v>68</v>
      </c>
      <c r="L8" s="20">
        <v>0</v>
      </c>
      <c r="M8" s="20">
        <v>2</v>
      </c>
      <c r="N8" s="1" t="str">
        <f t="shared" si="14"/>
        <v>N</v>
      </c>
      <c r="O8" s="1" t="str">
        <f t="shared" si="15"/>
        <v>S</v>
      </c>
      <c r="P8" s="1">
        <f t="shared" si="16"/>
        <v>-2</v>
      </c>
      <c r="Q8" s="4">
        <f>IFERROR((SUMIF($J$2:K8,J8,$L$2:M8)-L8)/(COUNTIF($J$2:K8,J8)-1),0)</f>
        <v>0</v>
      </c>
      <c r="R8" s="4">
        <f>IFERROR((SUMIF($AT$2:AT8,AT8,$AV$2:AW8)-AV8)/(COUNTIF($J$2:K8,J8)-1),0)</f>
        <v>0</v>
      </c>
      <c r="S8" s="4">
        <f t="shared" si="17"/>
        <v>0</v>
      </c>
      <c r="T8" s="5">
        <f>IFERROR((SUMIF($AY$2:AZ8,AY8,$BA$2:BB8)-BA8)/(COUNTIF($J$2:K8,K8)-1),0)</f>
        <v>0</v>
      </c>
      <c r="U8" s="5">
        <f>IFERROR((SUMIF($BD$2:BE8,BD8,$BF$2:BG8)-BF8)/(COUNTIF($J$2:K8,K8)-1),0)</f>
        <v>0</v>
      </c>
      <c r="V8" s="5">
        <f t="shared" si="18"/>
        <v>0</v>
      </c>
      <c r="W8" s="9">
        <f>IFERROR((SUMIF($J$2:J8,J8,L$2:L8)-L8)/(COUNTIF($J$2:J8,J8)-1),0)</f>
        <v>0</v>
      </c>
      <c r="X8" s="9">
        <f>IFERROR((SUMIF($J$2:J8,J8,M$2:M8)-M8)/(COUNTIF($J$2:J8,J8)-1),0)</f>
        <v>0</v>
      </c>
      <c r="Y8" s="9">
        <f t="shared" si="19"/>
        <v>0</v>
      </c>
      <c r="Z8" s="1">
        <f>IFERROR((SUMIF($K$2:K8,J8,$M$2:M8))/(COUNTIF($K$2:K8,J8)),0)</f>
        <v>0</v>
      </c>
      <c r="AA8" s="1">
        <f>IFERROR((SUMIF($K$2:K8,J8,$L$2:L8))/(COUNTIF($K$2:K8,J8)),0)</f>
        <v>0</v>
      </c>
      <c r="AB8" s="1">
        <f t="shared" si="20"/>
        <v>0</v>
      </c>
      <c r="AC8" s="9">
        <f>IFERROR((SUMIF($J$2:J8,K8,$L$2:L8))/(COUNTIF($J$2:J8,K8)),0)</f>
        <v>0</v>
      </c>
      <c r="AD8" s="9">
        <f>IFERROR((SUMIF($J$2:J8,K8,$M$2:M8))/(COUNTIF($J$2:J8,K8)),0)</f>
        <v>0</v>
      </c>
      <c r="AE8" s="9">
        <f t="shared" si="21"/>
        <v>0</v>
      </c>
      <c r="AF8" s="1">
        <f>IFERROR((SUMIF(K$2:K8,K8,M$2:M8)-M8)/(COUNTIF($K$2:K8,K8)-1),0)</f>
        <v>0</v>
      </c>
      <c r="AG8" s="1">
        <f>IFERROR((SUMIF(K$2:K8,K8,L$2:L8)-L8)/(COUNTIF($K$2:K8,K8)-1),0)</f>
        <v>0</v>
      </c>
      <c r="AH8" s="1">
        <f t="shared" si="22"/>
        <v>0</v>
      </c>
      <c r="AI8" s="1">
        <f t="shared" si="23"/>
        <v>0</v>
      </c>
      <c r="AJ8" s="1">
        <f t="shared" si="24"/>
        <v>3</v>
      </c>
      <c r="AK8" s="1">
        <f>SUMIF($J$2:K8,J8,AI$2:AJ8)-AI8</f>
        <v>0</v>
      </c>
      <c r="AL8" s="1">
        <f>SUMIF($AY$2:AZ8,AY8,$BI$2:BJ8)-BI8</f>
        <v>0</v>
      </c>
      <c r="AM8" s="1">
        <f>IFERROR((AK8)/(COUNTIF($J$2:K8,J8)-1),0)</f>
        <v>0</v>
      </c>
      <c r="AN8" s="1">
        <f>IFERROR((AL8)/(COUNTIF($J$2:K8,K8)-1),0)</f>
        <v>0</v>
      </c>
      <c r="AP8" t="str">
        <f t="shared" si="25"/>
        <v>SK Sturm Graz</v>
      </c>
      <c r="AQ8">
        <f>COUNTIF($J$2:J8,J8)</f>
        <v>1</v>
      </c>
      <c r="AR8">
        <f>COUNTIF($K$2:K8,K8)</f>
        <v>1</v>
      </c>
      <c r="AT8" s="1" t="str">
        <f t="shared" si="26"/>
        <v>ASV Siegendorf</v>
      </c>
      <c r="AU8" s="1" t="str">
        <f t="shared" si="27"/>
        <v>SK Sturm Graz</v>
      </c>
      <c r="AV8">
        <f t="shared" si="28"/>
        <v>2</v>
      </c>
      <c r="AW8" s="1">
        <f t="shared" si="29"/>
        <v>0</v>
      </c>
      <c r="AY8" t="str">
        <f t="shared" si="4"/>
        <v>SK Sturm Graz</v>
      </c>
      <c r="AZ8" t="str">
        <f t="shared" si="5"/>
        <v>ASV Siegendorf</v>
      </c>
      <c r="BA8">
        <f t="shared" si="6"/>
        <v>2</v>
      </c>
      <c r="BB8">
        <f t="shared" si="7"/>
        <v>0</v>
      </c>
      <c r="BD8" t="str">
        <f t="shared" si="8"/>
        <v>SK Sturm Graz</v>
      </c>
      <c r="BE8" t="str">
        <f t="shared" si="9"/>
        <v>ASV Siegendorf</v>
      </c>
      <c r="BF8">
        <f t="shared" si="30"/>
        <v>0</v>
      </c>
      <c r="BG8">
        <f t="shared" si="31"/>
        <v>2</v>
      </c>
      <c r="BI8">
        <f t="shared" si="12"/>
        <v>3</v>
      </c>
      <c r="BJ8">
        <f t="shared" si="13"/>
        <v>0</v>
      </c>
    </row>
    <row r="9" spans="1:62" x14ac:dyDescent="0.25">
      <c r="A9" t="s">
        <v>41</v>
      </c>
      <c r="B9" t="s">
        <v>281</v>
      </c>
      <c r="C9" t="s">
        <v>105</v>
      </c>
      <c r="D9" t="s">
        <v>36</v>
      </c>
      <c r="E9" t="s">
        <v>43</v>
      </c>
      <c r="F9" s="15">
        <v>0.75</v>
      </c>
      <c r="G9" s="16">
        <v>600</v>
      </c>
      <c r="H9" s="17">
        <v>45</v>
      </c>
      <c r="I9" s="17">
        <v>0</v>
      </c>
      <c r="J9" s="1" t="s">
        <v>224</v>
      </c>
      <c r="K9" s="1" t="s">
        <v>49</v>
      </c>
      <c r="L9" s="20">
        <v>1</v>
      </c>
      <c r="M9" s="20">
        <v>2</v>
      </c>
      <c r="N9" s="1" t="str">
        <f t="shared" si="14"/>
        <v>N</v>
      </c>
      <c r="O9" s="1" t="str">
        <f t="shared" si="15"/>
        <v>S</v>
      </c>
      <c r="P9" s="1">
        <f t="shared" si="16"/>
        <v>-1</v>
      </c>
      <c r="Q9" s="4">
        <f>IFERROR((SUMIF($J$2:K9,J9,$L$2:M9)-L9)/(COUNTIF($J$2:K9,J9)-1),0)</f>
        <v>0</v>
      </c>
      <c r="R9" s="4">
        <f>IFERROR((SUMIF($AT$2:AT9,AT9,$AV$2:AW9)-AV9)/(COUNTIF($J$2:K9,J9)-1),0)</f>
        <v>0</v>
      </c>
      <c r="S9" s="4">
        <f t="shared" si="17"/>
        <v>0</v>
      </c>
      <c r="T9" s="5">
        <f>IFERROR((SUMIF($AY$2:AZ9,AY9,$BA$2:BB9)-BA9)/(COUNTIF($J$2:K9,K9)-1),0)</f>
        <v>0</v>
      </c>
      <c r="U9" s="5">
        <f>IFERROR((SUMIF($BD$2:BE9,BD9,$BF$2:BG9)-BF9)/(COUNTIF($J$2:K9,K9)-1),0)</f>
        <v>0</v>
      </c>
      <c r="V9" s="5">
        <f t="shared" si="18"/>
        <v>0</v>
      </c>
      <c r="W9" s="9">
        <f>IFERROR((SUMIF($J$2:J9,J9,L$2:L9)-L9)/(COUNTIF($J$2:J9,J9)-1),0)</f>
        <v>0</v>
      </c>
      <c r="X9" s="9">
        <f>IFERROR((SUMIF($J$2:J9,J9,M$2:M9)-M9)/(COUNTIF($J$2:J9,J9)-1),0)</f>
        <v>0</v>
      </c>
      <c r="Y9" s="9">
        <f t="shared" si="19"/>
        <v>0</v>
      </c>
      <c r="Z9" s="1">
        <f>IFERROR((SUMIF($K$2:K9,J9,$M$2:M9))/(COUNTIF($K$2:K9,J9)),0)</f>
        <v>0</v>
      </c>
      <c r="AA9" s="1">
        <f>IFERROR((SUMIF($K$2:K9,J9,$L$2:L9))/(COUNTIF($K$2:K9,J9)),0)</f>
        <v>0</v>
      </c>
      <c r="AB9" s="1">
        <f t="shared" si="20"/>
        <v>0</v>
      </c>
      <c r="AC9" s="9">
        <f>IFERROR((SUMIF($J$2:J9,K9,$L$2:L9))/(COUNTIF($J$2:J9,K9)),0)</f>
        <v>0</v>
      </c>
      <c r="AD9" s="9">
        <f>IFERROR((SUMIF($J$2:J9,K9,$M$2:M9))/(COUNTIF($J$2:J9,K9)),0)</f>
        <v>0</v>
      </c>
      <c r="AE9" s="9">
        <f t="shared" si="21"/>
        <v>0</v>
      </c>
      <c r="AF9" s="1">
        <f>IFERROR((SUMIF(K$2:K9,K9,M$2:M9)-M9)/(COUNTIF($K$2:K9,K9)-1),0)</f>
        <v>0</v>
      </c>
      <c r="AG9" s="1">
        <f>IFERROR((SUMIF(K$2:K9,K9,L$2:L9)-L9)/(COUNTIF($K$2:K9,K9)-1),0)</f>
        <v>0</v>
      </c>
      <c r="AH9" s="1">
        <f t="shared" si="22"/>
        <v>0</v>
      </c>
      <c r="AI9" s="1">
        <f t="shared" si="23"/>
        <v>0</v>
      </c>
      <c r="AJ9" s="1">
        <f t="shared" si="24"/>
        <v>3</v>
      </c>
      <c r="AK9" s="1">
        <f>SUMIF($J$2:K9,J9,AI$2:AJ9)-AI9</f>
        <v>0</v>
      </c>
      <c r="AL9" s="1">
        <f>SUMIF($AY$2:AZ9,AY9,$BI$2:BJ9)-BI9</f>
        <v>0</v>
      </c>
      <c r="AM9" s="1">
        <f>IFERROR((AK9)/(COUNTIF($J$2:K9,J9)-1),0)</f>
        <v>0</v>
      </c>
      <c r="AN9" s="1">
        <f>IFERROR((AL9)/(COUNTIF($J$2:K9,K9)-1),0)</f>
        <v>0</v>
      </c>
      <c r="AP9" t="str">
        <f t="shared" si="25"/>
        <v>Wolfsberger AC</v>
      </c>
      <c r="AQ9">
        <f>COUNTIF($J$2:J9,J9)</f>
        <v>1</v>
      </c>
      <c r="AR9">
        <f>COUNTIF($K$2:K9,K9)</f>
        <v>1</v>
      </c>
      <c r="AT9" s="1" t="str">
        <f t="shared" si="26"/>
        <v>Union Gurten</v>
      </c>
      <c r="AU9" s="1" t="str">
        <f t="shared" si="27"/>
        <v>Wolfsberger AC</v>
      </c>
      <c r="AV9">
        <f t="shared" si="28"/>
        <v>2</v>
      </c>
      <c r="AW9" s="1">
        <f t="shared" si="29"/>
        <v>1</v>
      </c>
      <c r="AY9" t="str">
        <f t="shared" si="4"/>
        <v>Wolfsberger AC</v>
      </c>
      <c r="AZ9" t="str">
        <f t="shared" si="5"/>
        <v>Union Gurten</v>
      </c>
      <c r="BA9">
        <f t="shared" si="6"/>
        <v>2</v>
      </c>
      <c r="BB9">
        <f t="shared" si="7"/>
        <v>1</v>
      </c>
      <c r="BD9" t="str">
        <f t="shared" si="8"/>
        <v>Wolfsberger AC</v>
      </c>
      <c r="BE9" t="str">
        <f t="shared" si="9"/>
        <v>Union Gurten</v>
      </c>
      <c r="BF9">
        <f t="shared" si="30"/>
        <v>1</v>
      </c>
      <c r="BG9">
        <f t="shared" si="31"/>
        <v>2</v>
      </c>
      <c r="BI9">
        <f t="shared" si="12"/>
        <v>3</v>
      </c>
      <c r="BJ9">
        <f t="shared" si="13"/>
        <v>0</v>
      </c>
    </row>
    <row r="10" spans="1:62" x14ac:dyDescent="0.25">
      <c r="A10" t="s">
        <v>41</v>
      </c>
      <c r="B10" t="s">
        <v>281</v>
      </c>
      <c r="C10" t="s">
        <v>105</v>
      </c>
      <c r="D10" t="s">
        <v>36</v>
      </c>
      <c r="E10" t="s">
        <v>43</v>
      </c>
      <c r="F10" s="15">
        <v>0.70833333333333337</v>
      </c>
      <c r="G10" s="16">
        <v>800</v>
      </c>
      <c r="H10" s="17">
        <v>45</v>
      </c>
      <c r="I10" s="17">
        <v>0</v>
      </c>
      <c r="J10" s="1" t="s">
        <v>369</v>
      </c>
      <c r="K10" s="1" t="s">
        <v>245</v>
      </c>
      <c r="L10" s="20">
        <v>2</v>
      </c>
      <c r="M10" s="20">
        <v>3</v>
      </c>
      <c r="N10" s="1" t="str">
        <f t="shared" si="14"/>
        <v>N</v>
      </c>
      <c r="O10" s="1" t="str">
        <f t="shared" si="15"/>
        <v>S</v>
      </c>
      <c r="P10" s="1">
        <f t="shared" si="16"/>
        <v>-1</v>
      </c>
      <c r="Q10" s="4">
        <f>IFERROR((SUMIF($J$2:K10,J10,$L$2:M10)-L10)/(COUNTIF($J$2:K10,J10)-1),0)</f>
        <v>0</v>
      </c>
      <c r="R10" s="4">
        <f>IFERROR((SUMIF($AT$2:AT10,AT10,$AV$2:AW10)-AV10)/(COUNTIF($J$2:K10,J10)-1),0)</f>
        <v>0</v>
      </c>
      <c r="S10" s="4">
        <f t="shared" si="17"/>
        <v>0</v>
      </c>
      <c r="T10" s="5">
        <f>IFERROR((SUMIF($AY$2:AZ10,AY10,$BA$2:BB10)-BA10)/(COUNTIF($J$2:K10,K10)-1),0)</f>
        <v>0</v>
      </c>
      <c r="U10" s="5">
        <f>IFERROR((SUMIF($BD$2:BE10,BD10,$BF$2:BG10)-BF10)/(COUNTIF($J$2:K10,K10)-1),0)</f>
        <v>0</v>
      </c>
      <c r="V10" s="5">
        <f t="shared" si="18"/>
        <v>0</v>
      </c>
      <c r="W10" s="9">
        <f>IFERROR((SUMIF($J$2:J10,J10,L$2:L10)-L10)/(COUNTIF($J$2:J10,J10)-1),0)</f>
        <v>0</v>
      </c>
      <c r="X10" s="9">
        <f>IFERROR((SUMIF($J$2:J10,J10,M$2:M10)-M10)/(COUNTIF($J$2:J10,J10)-1),0)</f>
        <v>0</v>
      </c>
      <c r="Y10" s="9">
        <f t="shared" si="19"/>
        <v>0</v>
      </c>
      <c r="Z10" s="1">
        <f>IFERROR((SUMIF($K$2:K10,J10,$M$2:M10))/(COUNTIF($K$2:K10,J10)),0)</f>
        <v>0</v>
      </c>
      <c r="AA10" s="1">
        <f>IFERROR((SUMIF($K$2:K10,J10,$L$2:L10))/(COUNTIF($K$2:K10,J10)),0)</f>
        <v>0</v>
      </c>
      <c r="AB10" s="1">
        <f t="shared" si="20"/>
        <v>0</v>
      </c>
      <c r="AC10" s="9">
        <f>IFERROR((SUMIF($J$2:J10,K10,$L$2:L10))/(COUNTIF($J$2:J10,K10)),0)</f>
        <v>0</v>
      </c>
      <c r="AD10" s="9">
        <f>IFERROR((SUMIF($J$2:J10,K10,$M$2:M10))/(COUNTIF($J$2:J10,K10)),0)</f>
        <v>0</v>
      </c>
      <c r="AE10" s="9">
        <f t="shared" si="21"/>
        <v>0</v>
      </c>
      <c r="AF10" s="1">
        <f>IFERROR((SUMIF(K$2:K10,K10,M$2:M10)-M10)/(COUNTIF($K$2:K10,K10)-1),0)</f>
        <v>0</v>
      </c>
      <c r="AG10" s="1">
        <f>IFERROR((SUMIF(K$2:K10,K10,L$2:L10)-L10)/(COUNTIF($K$2:K10,K10)-1),0)</f>
        <v>0</v>
      </c>
      <c r="AH10" s="1">
        <f t="shared" si="22"/>
        <v>0</v>
      </c>
      <c r="AI10" s="1">
        <f t="shared" si="23"/>
        <v>0</v>
      </c>
      <c r="AJ10" s="1">
        <f t="shared" si="24"/>
        <v>3</v>
      </c>
      <c r="AK10" s="1">
        <f>SUMIF($J$2:K10,J10,AI$2:AJ10)-AI10</f>
        <v>0</v>
      </c>
      <c r="AL10" s="1">
        <f>SUMIF($AY$2:AZ10,AY10,$BI$2:BJ10)-BI10</f>
        <v>0</v>
      </c>
      <c r="AM10" s="1">
        <f>IFERROR((AK10)/(COUNTIF($J$2:K10,J10)-1),0)</f>
        <v>0</v>
      </c>
      <c r="AN10" s="1">
        <f>IFERROR((AL10)/(COUNTIF($J$2:K10,K10)-1),0)</f>
        <v>0</v>
      </c>
      <c r="AP10" t="str">
        <f t="shared" si="25"/>
        <v>FC Wacker Innsbruck</v>
      </c>
      <c r="AQ10">
        <f>COUNTIF($J$2:J10,J10)</f>
        <v>1</v>
      </c>
      <c r="AR10">
        <f>COUNTIF($K$2:K10,K10)</f>
        <v>1</v>
      </c>
      <c r="AT10" s="1" t="str">
        <f t="shared" si="26"/>
        <v>Team Wiener Linien</v>
      </c>
      <c r="AU10" s="1" t="str">
        <f t="shared" si="27"/>
        <v>FC Wacker Innsbruck</v>
      </c>
      <c r="AV10">
        <f t="shared" si="28"/>
        <v>3</v>
      </c>
      <c r="AW10" s="1">
        <f t="shared" si="29"/>
        <v>2</v>
      </c>
      <c r="AY10" t="str">
        <f t="shared" si="4"/>
        <v>FC Wacker Innsbruck</v>
      </c>
      <c r="AZ10" t="str">
        <f t="shared" si="5"/>
        <v>Team Wiener Linien</v>
      </c>
      <c r="BA10">
        <f t="shared" si="6"/>
        <v>3</v>
      </c>
      <c r="BB10">
        <f t="shared" si="7"/>
        <v>2</v>
      </c>
      <c r="BD10" t="str">
        <f t="shared" si="8"/>
        <v>FC Wacker Innsbruck</v>
      </c>
      <c r="BE10" t="str">
        <f t="shared" si="9"/>
        <v>Team Wiener Linien</v>
      </c>
      <c r="BF10">
        <f t="shared" si="30"/>
        <v>2</v>
      </c>
      <c r="BG10">
        <f t="shared" si="31"/>
        <v>3</v>
      </c>
      <c r="BI10">
        <f t="shared" si="12"/>
        <v>3</v>
      </c>
      <c r="BJ10">
        <f t="shared" si="13"/>
        <v>0</v>
      </c>
    </row>
    <row r="11" spans="1:62" x14ac:dyDescent="0.25">
      <c r="A11" t="s">
        <v>41</v>
      </c>
      <c r="B11" t="s">
        <v>242</v>
      </c>
      <c r="C11" t="s">
        <v>105</v>
      </c>
      <c r="D11" t="s">
        <v>36</v>
      </c>
      <c r="E11" t="s">
        <v>64</v>
      </c>
      <c r="F11" s="15">
        <v>0.45833333333333331</v>
      </c>
      <c r="G11" s="16">
        <v>2152</v>
      </c>
      <c r="H11" s="17">
        <v>45</v>
      </c>
      <c r="I11" s="17">
        <v>0</v>
      </c>
      <c r="J11" s="1" t="s">
        <v>243</v>
      </c>
      <c r="K11" s="1" t="s">
        <v>80</v>
      </c>
      <c r="L11" s="20">
        <v>0</v>
      </c>
      <c r="M11" s="20">
        <v>4</v>
      </c>
      <c r="N11" s="1" t="str">
        <f t="shared" si="14"/>
        <v>N</v>
      </c>
      <c r="O11" s="1" t="str">
        <f t="shared" si="15"/>
        <v>S</v>
      </c>
      <c r="P11" s="1">
        <f t="shared" si="16"/>
        <v>-4</v>
      </c>
      <c r="Q11" s="4">
        <f>IFERROR((SUMIF($J$2:K11,J11,$L$2:M11)-L11)/(COUNTIF($J$2:K11,J11)-1),0)</f>
        <v>0</v>
      </c>
      <c r="R11" s="4">
        <f>IFERROR((SUMIF($AT$2:AT11,AT11,$AV$2:AW11)-AV11)/(COUNTIF($J$2:K11,J11)-1),0)</f>
        <v>0</v>
      </c>
      <c r="S11" s="4">
        <f t="shared" si="17"/>
        <v>0</v>
      </c>
      <c r="T11" s="5">
        <f>IFERROR((SUMIF($AY$2:AZ11,AY11,$BA$2:BB11)-BA11)/(COUNTIF($J$2:K11,K11)-1),0)</f>
        <v>0</v>
      </c>
      <c r="U11" s="5">
        <f>IFERROR((SUMIF($BD$2:BE11,BD11,$BF$2:BG11)-BF11)/(COUNTIF($J$2:K11,K11)-1),0)</f>
        <v>0</v>
      </c>
      <c r="V11" s="5">
        <f t="shared" si="18"/>
        <v>0</v>
      </c>
      <c r="W11" s="9">
        <f>IFERROR((SUMIF($J$2:J11,J11,L$2:L11)-L11)/(COUNTIF($J$2:J11,J11)-1),0)</f>
        <v>0</v>
      </c>
      <c r="X11" s="9">
        <f>IFERROR((SUMIF($J$2:J11,J11,M$2:M11)-M11)/(COUNTIF($J$2:J11,J11)-1),0)</f>
        <v>0</v>
      </c>
      <c r="Y11" s="9">
        <f t="shared" si="19"/>
        <v>0</v>
      </c>
      <c r="Z11" s="1">
        <f>IFERROR((SUMIF($K$2:K11,J11,$M$2:M11))/(COUNTIF($K$2:K11,J11)),0)</f>
        <v>0</v>
      </c>
      <c r="AA11" s="1">
        <f>IFERROR((SUMIF($K$2:K11,J11,$L$2:L11))/(COUNTIF($K$2:K11,J11)),0)</f>
        <v>0</v>
      </c>
      <c r="AB11" s="1">
        <f t="shared" si="20"/>
        <v>0</v>
      </c>
      <c r="AC11" s="9">
        <f>IFERROR((SUMIF($J$2:J11,K11,$L$2:L11))/(COUNTIF($J$2:J11,K11)),0)</f>
        <v>0</v>
      </c>
      <c r="AD11" s="9">
        <f>IFERROR((SUMIF($J$2:J11,K11,$M$2:M11))/(COUNTIF($J$2:J11,K11)),0)</f>
        <v>0</v>
      </c>
      <c r="AE11" s="9">
        <f t="shared" si="21"/>
        <v>0</v>
      </c>
      <c r="AF11" s="1">
        <f>IFERROR((SUMIF(K$2:K11,K11,M$2:M11)-M11)/(COUNTIF($K$2:K11,K11)-1),0)</f>
        <v>0</v>
      </c>
      <c r="AG11" s="1">
        <f>IFERROR((SUMIF(K$2:K11,K11,L$2:L11)-L11)/(COUNTIF($K$2:K11,K11)-1),0)</f>
        <v>0</v>
      </c>
      <c r="AH11" s="1">
        <f t="shared" si="22"/>
        <v>0</v>
      </c>
      <c r="AI11" s="1">
        <f t="shared" si="23"/>
        <v>0</v>
      </c>
      <c r="AJ11" s="1">
        <f t="shared" si="24"/>
        <v>3</v>
      </c>
      <c r="AK11" s="1">
        <f>SUMIF($J$2:K11,J11,AI$2:AJ11)-AI11</f>
        <v>0</v>
      </c>
      <c r="AL11" s="1">
        <f>SUMIF($AY$2:AZ11,AY11,$BI$2:BJ11)-BI11</f>
        <v>0</v>
      </c>
      <c r="AM11" s="1">
        <f>IFERROR((AK11)/(COUNTIF($J$2:K11,J11)-1),0)</f>
        <v>0</v>
      </c>
      <c r="AN11" s="1">
        <f>IFERROR((AL11)/(COUNTIF($J$2:K11,K11)-1),0)</f>
        <v>0</v>
      </c>
      <c r="AP11" t="str">
        <f t="shared" si="25"/>
        <v>FK Austria Wien</v>
      </c>
      <c r="AQ11">
        <f>COUNTIF($J$2:J11,J11)</f>
        <v>1</v>
      </c>
      <c r="AR11">
        <f>COUNTIF($K$2:K11,K11)</f>
        <v>1</v>
      </c>
      <c r="AT11" s="1" t="str">
        <f t="shared" si="26"/>
        <v>FV Austria XIII</v>
      </c>
      <c r="AU11" s="1" t="str">
        <f t="shared" si="27"/>
        <v>FK Austria Wien</v>
      </c>
      <c r="AV11">
        <f t="shared" si="28"/>
        <v>4</v>
      </c>
      <c r="AW11" s="1">
        <f t="shared" si="29"/>
        <v>0</v>
      </c>
      <c r="AY11" t="str">
        <f t="shared" si="4"/>
        <v>FK Austria Wien</v>
      </c>
      <c r="AZ11" t="str">
        <f t="shared" si="5"/>
        <v>FV Austria XIII</v>
      </c>
      <c r="BA11">
        <f t="shared" si="6"/>
        <v>4</v>
      </c>
      <c r="BB11">
        <f t="shared" si="7"/>
        <v>0</v>
      </c>
      <c r="BD11" t="str">
        <f t="shared" si="8"/>
        <v>FK Austria Wien</v>
      </c>
      <c r="BE11" t="str">
        <f t="shared" si="9"/>
        <v>FV Austria XIII</v>
      </c>
      <c r="BF11">
        <f t="shared" si="30"/>
        <v>0</v>
      </c>
      <c r="BG11">
        <f t="shared" si="31"/>
        <v>4</v>
      </c>
      <c r="BI11">
        <f t="shared" si="12"/>
        <v>3</v>
      </c>
      <c r="BJ11">
        <f t="shared" si="13"/>
        <v>0</v>
      </c>
    </row>
    <row r="12" spans="1:62" x14ac:dyDescent="0.25">
      <c r="A12" t="s">
        <v>41</v>
      </c>
      <c r="B12" t="s">
        <v>242</v>
      </c>
      <c r="C12" t="s">
        <v>105</v>
      </c>
      <c r="D12" t="s">
        <v>36</v>
      </c>
      <c r="E12" t="s">
        <v>64</v>
      </c>
      <c r="F12" s="15">
        <v>0.71875</v>
      </c>
      <c r="G12" s="16">
        <v>2112</v>
      </c>
      <c r="H12" s="17">
        <v>45</v>
      </c>
      <c r="I12" s="17">
        <v>0</v>
      </c>
      <c r="J12" s="1" t="s">
        <v>214</v>
      </c>
      <c r="K12" s="1" t="s">
        <v>40</v>
      </c>
      <c r="L12" s="20">
        <v>0</v>
      </c>
      <c r="M12" s="20">
        <v>6</v>
      </c>
      <c r="N12" s="1" t="str">
        <f t="shared" si="14"/>
        <v>N</v>
      </c>
      <c r="O12" s="1" t="str">
        <f t="shared" si="15"/>
        <v>S</v>
      </c>
      <c r="P12" s="1">
        <f t="shared" si="16"/>
        <v>-6</v>
      </c>
      <c r="Q12" s="4">
        <f>IFERROR((SUMIF($J$2:K12,J12,$L$2:M12)-L12)/(COUNTIF($J$2:K12,J12)-1),0)</f>
        <v>0</v>
      </c>
      <c r="R12" s="4">
        <f>IFERROR((SUMIF($AT$2:AT12,AT12,$AV$2:AW12)-AV12)/(COUNTIF($J$2:K12,J12)-1),0)</f>
        <v>0</v>
      </c>
      <c r="S12" s="4">
        <f t="shared" si="17"/>
        <v>0</v>
      </c>
      <c r="T12" s="5">
        <f>IFERROR((SUMIF($AY$2:AZ12,AY12,$BA$2:BB12)-BA12)/(COUNTIF($J$2:K12,K12)-1),0)</f>
        <v>0</v>
      </c>
      <c r="U12" s="5">
        <f>IFERROR((SUMIF($BD$2:BE12,BD12,$BF$2:BG12)-BF12)/(COUNTIF($J$2:K12,K12)-1),0)</f>
        <v>0</v>
      </c>
      <c r="V12" s="5">
        <f t="shared" si="18"/>
        <v>0</v>
      </c>
      <c r="W12" s="9">
        <f>IFERROR((SUMIF($J$2:J12,J12,L$2:L12)-L12)/(COUNTIF($J$2:J12,J12)-1),0)</f>
        <v>0</v>
      </c>
      <c r="X12" s="9">
        <f>IFERROR((SUMIF($J$2:J12,J12,M$2:M12)-M12)/(COUNTIF($J$2:J12,J12)-1),0)</f>
        <v>0</v>
      </c>
      <c r="Y12" s="9">
        <f t="shared" si="19"/>
        <v>0</v>
      </c>
      <c r="Z12" s="1">
        <f>IFERROR((SUMIF($K$2:K12,J12,$M$2:M12))/(COUNTIF($K$2:K12,J12)),0)</f>
        <v>0</v>
      </c>
      <c r="AA12" s="1">
        <f>IFERROR((SUMIF($K$2:K12,J12,$L$2:L12))/(COUNTIF($K$2:K12,J12)),0)</f>
        <v>0</v>
      </c>
      <c r="AB12" s="1">
        <f t="shared" si="20"/>
        <v>0</v>
      </c>
      <c r="AC12" s="9">
        <f>IFERROR((SUMIF($J$2:J12,K12,$L$2:L12))/(COUNTIF($J$2:J12,K12)),0)</f>
        <v>0</v>
      </c>
      <c r="AD12" s="9">
        <f>IFERROR((SUMIF($J$2:J12,K12,$M$2:M12))/(COUNTIF($J$2:J12,K12)),0)</f>
        <v>0</v>
      </c>
      <c r="AE12" s="9">
        <f t="shared" si="21"/>
        <v>0</v>
      </c>
      <c r="AF12" s="1">
        <f>IFERROR((SUMIF(K$2:K12,K12,M$2:M12)-M12)/(COUNTIF($K$2:K12,K12)-1),0)</f>
        <v>0</v>
      </c>
      <c r="AG12" s="1">
        <f>IFERROR((SUMIF(K$2:K12,K12,L$2:L12)-L12)/(COUNTIF($K$2:K12,K12)-1),0)</f>
        <v>0</v>
      </c>
      <c r="AH12" s="1">
        <f t="shared" si="22"/>
        <v>0</v>
      </c>
      <c r="AI12" s="1">
        <f t="shared" si="23"/>
        <v>0</v>
      </c>
      <c r="AJ12" s="1">
        <f t="shared" si="24"/>
        <v>3</v>
      </c>
      <c r="AK12" s="1">
        <f>SUMIF($J$2:K12,J12,AI$2:AJ12)-AI12</f>
        <v>0</v>
      </c>
      <c r="AL12" s="1">
        <f>SUMIF($AY$2:AZ12,AY12,$BI$2:BJ12)-BI12</f>
        <v>0</v>
      </c>
      <c r="AM12" s="1">
        <f>IFERROR((AK12)/(COUNTIF($J$2:K12,J12)-1),0)</f>
        <v>0</v>
      </c>
      <c r="AN12" s="1">
        <f>IFERROR((AL12)/(COUNTIF($J$2:K12,K12)-1),0)</f>
        <v>0</v>
      </c>
      <c r="AP12" t="str">
        <f t="shared" si="25"/>
        <v>Red Bull Salzburg</v>
      </c>
      <c r="AQ12">
        <f>COUNTIF($J$2:J12,J12)</f>
        <v>1</v>
      </c>
      <c r="AR12">
        <f>COUNTIF($K$2:K12,K12)</f>
        <v>1</v>
      </c>
      <c r="AT12" s="1" t="str">
        <f t="shared" si="26"/>
        <v>ASKÖ Oedt</v>
      </c>
      <c r="AU12" s="1" t="str">
        <f t="shared" si="27"/>
        <v>Red Bull Salzburg</v>
      </c>
      <c r="AV12">
        <f t="shared" si="28"/>
        <v>6</v>
      </c>
      <c r="AW12" s="1">
        <f t="shared" si="29"/>
        <v>0</v>
      </c>
      <c r="AY12" t="str">
        <f t="shared" ref="AY12:AY181" si="32">AU12</f>
        <v>Red Bull Salzburg</v>
      </c>
      <c r="AZ12" t="str">
        <f t="shared" ref="AZ12:AZ181" si="33">AT12</f>
        <v>ASKÖ Oedt</v>
      </c>
      <c r="BA12">
        <f t="shared" ref="BA12:BA181" si="34">AV12</f>
        <v>6</v>
      </c>
      <c r="BB12">
        <f t="shared" ref="BB12:BB181" si="35">AW12</f>
        <v>0</v>
      </c>
      <c r="BD12" t="str">
        <f t="shared" ref="BD12:BD181" si="36">AY12</f>
        <v>Red Bull Salzburg</v>
      </c>
      <c r="BE12" t="str">
        <f t="shared" ref="BE12:BE181" si="37">AZ12</f>
        <v>ASKÖ Oedt</v>
      </c>
      <c r="BF12">
        <f t="shared" si="30"/>
        <v>0</v>
      </c>
      <c r="BG12">
        <f t="shared" si="31"/>
        <v>6</v>
      </c>
      <c r="BI12">
        <f t="shared" ref="BI12:BI181" si="38">AJ12</f>
        <v>3</v>
      </c>
      <c r="BJ12">
        <f t="shared" ref="BJ12:BJ181" si="39">AI12</f>
        <v>0</v>
      </c>
    </row>
    <row r="13" spans="1:62" x14ac:dyDescent="0.25">
      <c r="A13" t="s">
        <v>41</v>
      </c>
      <c r="B13" t="s">
        <v>242</v>
      </c>
      <c r="C13" t="s">
        <v>105</v>
      </c>
      <c r="D13" t="s">
        <v>36</v>
      </c>
      <c r="E13" t="s">
        <v>64</v>
      </c>
      <c r="F13" s="15">
        <v>0.6875</v>
      </c>
      <c r="G13" s="16">
        <v>600</v>
      </c>
      <c r="H13" s="17">
        <v>45</v>
      </c>
      <c r="I13" s="17">
        <v>0</v>
      </c>
      <c r="J13" s="1" t="s">
        <v>213</v>
      </c>
      <c r="K13" s="1" t="s">
        <v>58</v>
      </c>
      <c r="L13" s="20">
        <v>0</v>
      </c>
      <c r="M13" s="20">
        <v>3</v>
      </c>
      <c r="N13" s="1" t="str">
        <f t="shared" si="14"/>
        <v>N</v>
      </c>
      <c r="O13" s="1" t="str">
        <f t="shared" si="15"/>
        <v>S</v>
      </c>
      <c r="P13" s="1">
        <f t="shared" si="16"/>
        <v>-3</v>
      </c>
      <c r="Q13" s="4">
        <f>IFERROR((SUMIF($J$2:K13,J13,$L$2:M13)-L13)/(COUNTIF($J$2:K13,J13)-1),0)</f>
        <v>0</v>
      </c>
      <c r="R13" s="4">
        <f>IFERROR((SUMIF($AT$2:AT13,AT13,$AV$2:AW13)-AV13)/(COUNTIF($J$2:K13,J13)-1),0)</f>
        <v>0</v>
      </c>
      <c r="S13" s="4">
        <f t="shared" si="17"/>
        <v>0</v>
      </c>
      <c r="T13" s="5">
        <f>IFERROR((SUMIF($AY$2:AZ13,AY13,$BA$2:BB13)-BA13)/(COUNTIF($J$2:K13,K13)-1),0)</f>
        <v>0</v>
      </c>
      <c r="U13" s="5">
        <f>IFERROR((SUMIF($BD$2:BE13,BD13,$BF$2:BG13)-BF13)/(COUNTIF($J$2:K13,K13)-1),0)</f>
        <v>0</v>
      </c>
      <c r="V13" s="5">
        <f t="shared" si="18"/>
        <v>0</v>
      </c>
      <c r="W13" s="9">
        <f>IFERROR((SUMIF($J$2:J13,J13,L$2:L13)-L13)/(COUNTIF($J$2:J13,J13)-1),0)</f>
        <v>0</v>
      </c>
      <c r="X13" s="9">
        <f>IFERROR((SUMIF($J$2:J13,J13,M$2:M13)-M13)/(COUNTIF($J$2:J13,J13)-1),0)</f>
        <v>0</v>
      </c>
      <c r="Y13" s="9">
        <f t="shared" si="19"/>
        <v>0</v>
      </c>
      <c r="Z13" s="1">
        <f>IFERROR((SUMIF($K$2:K13,J13,$M$2:M13))/(COUNTIF($K$2:K13,J13)),0)</f>
        <v>0</v>
      </c>
      <c r="AA13" s="1">
        <f>IFERROR((SUMIF($K$2:K13,J13,$L$2:L13))/(COUNTIF($K$2:K13,J13)),0)</f>
        <v>0</v>
      </c>
      <c r="AB13" s="1">
        <f t="shared" si="20"/>
        <v>0</v>
      </c>
      <c r="AC13" s="9">
        <f>IFERROR((SUMIF($J$2:J13,K13,$L$2:L13))/(COUNTIF($J$2:J13,K13)),0)</f>
        <v>0</v>
      </c>
      <c r="AD13" s="9">
        <f>IFERROR((SUMIF($J$2:J13,K13,$M$2:M13))/(COUNTIF($J$2:J13,K13)),0)</f>
        <v>0</v>
      </c>
      <c r="AE13" s="9">
        <f t="shared" si="21"/>
        <v>0</v>
      </c>
      <c r="AF13" s="1">
        <f>IFERROR((SUMIF(K$2:K13,K13,M$2:M13)-M13)/(COUNTIF($K$2:K13,K13)-1),0)</f>
        <v>0</v>
      </c>
      <c r="AG13" s="1">
        <f>IFERROR((SUMIF(K$2:K13,K13,L$2:L13)-L13)/(COUNTIF($K$2:K13,K13)-1),0)</f>
        <v>0</v>
      </c>
      <c r="AH13" s="1">
        <f t="shared" si="22"/>
        <v>0</v>
      </c>
      <c r="AI13" s="1">
        <f t="shared" si="23"/>
        <v>0</v>
      </c>
      <c r="AJ13" s="1">
        <f t="shared" si="24"/>
        <v>3</v>
      </c>
      <c r="AK13" s="1">
        <f>SUMIF($J$2:K13,J13,AI$2:AJ13)-AI13</f>
        <v>0</v>
      </c>
      <c r="AL13" s="1">
        <f>SUMIF($AY$2:AZ13,AY13,$BI$2:BJ13)-BI13</f>
        <v>0</v>
      </c>
      <c r="AM13" s="1">
        <f>IFERROR((AK13)/(COUNTIF($J$2:K13,J13)-1),0)</f>
        <v>0</v>
      </c>
      <c r="AN13" s="1">
        <f>IFERROR((AL13)/(COUNTIF($J$2:K13,K13)-1),0)</f>
        <v>0</v>
      </c>
      <c r="AP13" t="str">
        <f t="shared" si="25"/>
        <v>SC Rheindorf Altach</v>
      </c>
      <c r="AQ13">
        <f>COUNTIF($J$2:J13,J13)</f>
        <v>1</v>
      </c>
      <c r="AR13">
        <f>COUNTIF($K$2:K13,K13)</f>
        <v>1</v>
      </c>
      <c r="AT13" s="1" t="str">
        <f t="shared" si="26"/>
        <v>SC/ESV Parndorf</v>
      </c>
      <c r="AU13" s="1" t="str">
        <f t="shared" si="27"/>
        <v>SC Rheindorf Altach</v>
      </c>
      <c r="AV13">
        <f t="shared" si="28"/>
        <v>3</v>
      </c>
      <c r="AW13" s="1">
        <f t="shared" si="29"/>
        <v>0</v>
      </c>
      <c r="AY13" t="str">
        <f t="shared" si="32"/>
        <v>SC Rheindorf Altach</v>
      </c>
      <c r="AZ13" t="str">
        <f t="shared" si="33"/>
        <v>SC/ESV Parndorf</v>
      </c>
      <c r="BA13">
        <f t="shared" si="34"/>
        <v>3</v>
      </c>
      <c r="BB13">
        <f t="shared" si="35"/>
        <v>0</v>
      </c>
      <c r="BD13" t="str">
        <f t="shared" si="36"/>
        <v>SC Rheindorf Altach</v>
      </c>
      <c r="BE13" t="str">
        <f t="shared" si="37"/>
        <v>SC/ESV Parndorf</v>
      </c>
      <c r="BF13">
        <f t="shared" si="30"/>
        <v>0</v>
      </c>
      <c r="BG13">
        <f t="shared" si="31"/>
        <v>3</v>
      </c>
      <c r="BI13">
        <f t="shared" si="38"/>
        <v>3</v>
      </c>
      <c r="BJ13">
        <f t="shared" si="39"/>
        <v>0</v>
      </c>
    </row>
    <row r="14" spans="1:62" x14ac:dyDescent="0.25">
      <c r="A14" t="s">
        <v>33</v>
      </c>
      <c r="B14" t="s">
        <v>283</v>
      </c>
      <c r="C14" t="s">
        <v>105</v>
      </c>
      <c r="D14" t="s">
        <v>36</v>
      </c>
      <c r="E14" t="s">
        <v>46</v>
      </c>
      <c r="F14" s="15">
        <v>0.85416666666666663</v>
      </c>
      <c r="G14" s="16">
        <v>53106</v>
      </c>
      <c r="H14" s="17">
        <v>4</v>
      </c>
      <c r="I14" s="17">
        <v>0</v>
      </c>
      <c r="J14" s="1" t="s">
        <v>284</v>
      </c>
      <c r="K14" s="1" t="s">
        <v>68</v>
      </c>
      <c r="L14" s="20">
        <v>2</v>
      </c>
      <c r="M14" s="20">
        <v>0</v>
      </c>
      <c r="N14" s="1" t="str">
        <f t="shared" si="14"/>
        <v>S</v>
      </c>
      <c r="O14" s="1" t="str">
        <f t="shared" si="15"/>
        <v>N</v>
      </c>
      <c r="P14" s="1">
        <f t="shared" si="16"/>
        <v>2</v>
      </c>
      <c r="Q14" s="4">
        <f>IFERROR((SUMIF($J$2:K14,J14,$L$2:M14)-L14)/(COUNTIF($J$2:K14,J14)-1),0)</f>
        <v>0</v>
      </c>
      <c r="R14" s="4">
        <f>IFERROR((SUMIF($AT$2:AT14,AT14,$AV$2:AW14)-AV14)/(COUNTIF($J$2:K14,J14)-1),0)</f>
        <v>0</v>
      </c>
      <c r="S14" s="4">
        <f t="shared" si="17"/>
        <v>0</v>
      </c>
      <c r="T14" s="5">
        <f>IFERROR((SUMIF($AY$2:AZ14,AY14,$BA$2:BB14)-BA14)/(COUNTIF($J$2:K14,K14)-1),0)</f>
        <v>2</v>
      </c>
      <c r="U14" s="5">
        <f>IFERROR((SUMIF($BD$2:BE14,BD14,$BF$2:BG14)-BF14)/(COUNTIF($J$2:K14,K14)-1),0)</f>
        <v>0</v>
      </c>
      <c r="V14" s="5">
        <f t="shared" si="18"/>
        <v>2</v>
      </c>
      <c r="W14" s="9">
        <f>IFERROR((SUMIF($J$2:J14,J14,L$2:L14)-L14)/(COUNTIF($J$2:J14,J14)-1),0)</f>
        <v>0</v>
      </c>
      <c r="X14" s="9">
        <f>IFERROR((SUMIF($J$2:J14,J14,M$2:M14)-M14)/(COUNTIF($J$2:J14,J14)-1),0)</f>
        <v>0</v>
      </c>
      <c r="Y14" s="9">
        <f t="shared" si="19"/>
        <v>0</v>
      </c>
      <c r="Z14" s="1">
        <f>IFERROR((SUMIF($K$2:K14,J14,$M$2:M14))/(COUNTIF($K$2:K14,J14)),0)</f>
        <v>0</v>
      </c>
      <c r="AA14" s="1">
        <f>IFERROR((SUMIF($K$2:K14,J14,$L$2:L14))/(COUNTIF($K$2:K14,J14)),0)</f>
        <v>0</v>
      </c>
      <c r="AB14" s="1">
        <f t="shared" si="20"/>
        <v>0</v>
      </c>
      <c r="AC14" s="9">
        <f>IFERROR((SUMIF($J$2:J14,K14,$L$2:L14))/(COUNTIF($J$2:J14,K14)),0)</f>
        <v>0</v>
      </c>
      <c r="AD14" s="9">
        <f>IFERROR((SUMIF($J$2:J14,K14,$M$2:M14))/(COUNTIF($J$2:J14,K14)),0)</f>
        <v>0</v>
      </c>
      <c r="AE14" s="9">
        <f t="shared" si="21"/>
        <v>0</v>
      </c>
      <c r="AF14" s="1">
        <f>IFERROR((SUMIF(K$2:K14,K14,M$2:M14)-M14)/(COUNTIF($K$2:K14,K14)-1),0)</f>
        <v>2</v>
      </c>
      <c r="AG14" s="1">
        <f>IFERROR((SUMIF(K$2:K14,K14,L$2:L14)-L14)/(COUNTIF($K$2:K14,K14)-1),0)</f>
        <v>0</v>
      </c>
      <c r="AH14" s="1">
        <f t="shared" si="22"/>
        <v>2</v>
      </c>
      <c r="AI14" s="1">
        <f t="shared" si="23"/>
        <v>3</v>
      </c>
      <c r="AJ14" s="1">
        <f t="shared" si="24"/>
        <v>0</v>
      </c>
      <c r="AK14" s="1">
        <f>SUMIF($J$2:K14,J14,AI$2:AJ14)-AI14</f>
        <v>0</v>
      </c>
      <c r="AL14" s="1">
        <f>SUMIF($AY$2:AZ14,AY14,$BI$2:BJ14)-BI14</f>
        <v>3</v>
      </c>
      <c r="AM14" s="1">
        <f>IFERROR((AK14)/(COUNTIF($J$2:K14,J14)-1),0)</f>
        <v>0</v>
      </c>
      <c r="AN14" s="1">
        <f>IFERROR((AL14)/(COUNTIF($J$2:K14,K14)-1),0)</f>
        <v>3</v>
      </c>
      <c r="AP14" t="str">
        <f t="shared" si="25"/>
        <v>SK Sturm Graz</v>
      </c>
      <c r="AQ14">
        <f>COUNTIF($J$2:J14,J14)</f>
        <v>1</v>
      </c>
      <c r="AR14">
        <f>COUNTIF($K$2:K14,K14)</f>
        <v>2</v>
      </c>
      <c r="AT14" s="1" t="str">
        <f t="shared" si="26"/>
        <v>Ajax Amsterdam</v>
      </c>
      <c r="AU14" s="1" t="str">
        <f t="shared" si="27"/>
        <v>SK Sturm Graz</v>
      </c>
      <c r="AV14">
        <f t="shared" si="28"/>
        <v>0</v>
      </c>
      <c r="AW14" s="1">
        <f t="shared" si="29"/>
        <v>2</v>
      </c>
      <c r="AY14" t="str">
        <f t="shared" si="32"/>
        <v>SK Sturm Graz</v>
      </c>
      <c r="AZ14" t="str">
        <f t="shared" si="33"/>
        <v>Ajax Amsterdam</v>
      </c>
      <c r="BA14">
        <f t="shared" si="34"/>
        <v>0</v>
      </c>
      <c r="BB14">
        <f t="shared" si="35"/>
        <v>2</v>
      </c>
      <c r="BD14" t="str">
        <f t="shared" si="36"/>
        <v>SK Sturm Graz</v>
      </c>
      <c r="BE14" t="str">
        <f t="shared" si="37"/>
        <v>Ajax Amsterdam</v>
      </c>
      <c r="BF14">
        <f t="shared" si="30"/>
        <v>2</v>
      </c>
      <c r="BG14">
        <f t="shared" si="31"/>
        <v>0</v>
      </c>
      <c r="BI14">
        <f t="shared" si="38"/>
        <v>0</v>
      </c>
      <c r="BJ14">
        <f t="shared" si="39"/>
        <v>3</v>
      </c>
    </row>
    <row r="15" spans="1:62" x14ac:dyDescent="0.25">
      <c r="A15" t="s">
        <v>59</v>
      </c>
      <c r="B15" t="s">
        <v>337</v>
      </c>
      <c r="C15" t="s">
        <v>105</v>
      </c>
      <c r="D15" t="s">
        <v>36</v>
      </c>
      <c r="E15" t="s">
        <v>61</v>
      </c>
      <c r="F15" s="15">
        <v>0.82291666666666663</v>
      </c>
      <c r="G15" s="16">
        <v>8304</v>
      </c>
      <c r="H15" s="17">
        <v>6</v>
      </c>
      <c r="I15" s="17">
        <v>0</v>
      </c>
      <c r="J15" s="1" t="s">
        <v>0</v>
      </c>
      <c r="K15" s="1" t="s">
        <v>338</v>
      </c>
      <c r="L15" s="20">
        <v>4</v>
      </c>
      <c r="M15" s="20">
        <v>0</v>
      </c>
      <c r="N15" s="1" t="str">
        <f t="shared" si="14"/>
        <v>S</v>
      </c>
      <c r="O15" s="1" t="str">
        <f t="shared" si="15"/>
        <v>N</v>
      </c>
      <c r="P15" s="1">
        <f t="shared" si="16"/>
        <v>4</v>
      </c>
      <c r="Q15" s="4">
        <f>IFERROR((SUMIF($J$2:K15,J15,$L$2:M15)-L15)/(COUNTIF($J$2:K15,J15)-1),0)</f>
        <v>3</v>
      </c>
      <c r="R15" s="4">
        <f>IFERROR((SUMIF($AT$2:AT15,AT15,$AV$2:AW15)-AV15)/(COUNTIF($J$2:K15,J15)-1),0)</f>
        <v>0</v>
      </c>
      <c r="S15" s="4">
        <f t="shared" si="17"/>
        <v>3</v>
      </c>
      <c r="T15" s="5">
        <f>IFERROR((SUMIF($AY$2:AZ15,AY15,$BA$2:BB15)-BA15)/(COUNTIF($J$2:K15,K15)-1),0)</f>
        <v>0</v>
      </c>
      <c r="U15" s="5">
        <f>IFERROR((SUMIF($BD$2:BE15,BD15,$BF$2:BG15)-BF15)/(COUNTIF($J$2:K15,K15)-1),0)</f>
        <v>0</v>
      </c>
      <c r="V15" s="5">
        <f t="shared" si="18"/>
        <v>0</v>
      </c>
      <c r="W15" s="9">
        <f>IFERROR((SUMIF($J$2:J15,J15,L$2:L15)-L15)/(COUNTIF($J$2:J15,J15)-1),0)</f>
        <v>0</v>
      </c>
      <c r="X15" s="9">
        <f>IFERROR((SUMIF($J$2:J15,J15,M$2:M15)-M15)/(COUNTIF($J$2:J15,J15)-1),0)</f>
        <v>0</v>
      </c>
      <c r="Y15" s="9">
        <f t="shared" si="19"/>
        <v>0</v>
      </c>
      <c r="Z15" s="1">
        <f>IFERROR((SUMIF($K$2:K15,J15,$M$2:M15))/(COUNTIF($K$2:K15,J15)),0)</f>
        <v>3</v>
      </c>
      <c r="AA15" s="1">
        <f>IFERROR((SUMIF($K$2:K15,J15,$L$2:L15))/(COUNTIF($K$2:K15,J15)),0)</f>
        <v>0</v>
      </c>
      <c r="AB15" s="1">
        <f t="shared" si="20"/>
        <v>3</v>
      </c>
      <c r="AC15" s="9">
        <f>IFERROR((SUMIF($J$2:J15,K15,$L$2:L15))/(COUNTIF($J$2:J15,K15)),0)</f>
        <v>0</v>
      </c>
      <c r="AD15" s="9">
        <f>IFERROR((SUMIF($J$2:J15,K15,$M$2:M15))/(COUNTIF($J$2:J15,K15)),0)</f>
        <v>0</v>
      </c>
      <c r="AE15" s="9">
        <f t="shared" si="21"/>
        <v>0</v>
      </c>
      <c r="AF15" s="1">
        <f>IFERROR((SUMIF(K$2:K15,K15,M$2:M15)-M15)/(COUNTIF($K$2:K15,K15)-1),0)</f>
        <v>0</v>
      </c>
      <c r="AG15" s="1">
        <f>IFERROR((SUMIF(K$2:K15,K15,L$2:L15)-L15)/(COUNTIF($K$2:K15,K15)-1),0)</f>
        <v>0</v>
      </c>
      <c r="AH15" s="1">
        <f t="shared" si="22"/>
        <v>0</v>
      </c>
      <c r="AI15" s="1">
        <f t="shared" si="23"/>
        <v>3</v>
      </c>
      <c r="AJ15" s="1">
        <f t="shared" si="24"/>
        <v>0</v>
      </c>
      <c r="AK15" s="1">
        <f>SUMIF($J$2:K15,J15,AI$2:AJ15)-AI15</f>
        <v>3</v>
      </c>
      <c r="AL15" s="1">
        <f>SUMIF($AY$2:AZ15,AY15,$BI$2:BJ15)-BI15</f>
        <v>0</v>
      </c>
      <c r="AM15" s="1">
        <f>IFERROR((AK15)/(COUNTIF($J$2:K15,J15)-1),0)</f>
        <v>3</v>
      </c>
      <c r="AN15" s="1">
        <f>IFERROR((AL15)/(COUNTIF($J$2:K15,K15)-1),0)</f>
        <v>0</v>
      </c>
      <c r="AP15" t="str">
        <f t="shared" si="25"/>
        <v>Lillestrøm SK</v>
      </c>
      <c r="AQ15">
        <f>COUNTIF($J$2:J15,J15)</f>
        <v>1</v>
      </c>
      <c r="AR15">
        <f>COUNTIF($K$2:K15,K15)</f>
        <v>1</v>
      </c>
      <c r="AT15" s="1" t="str">
        <f t="shared" si="26"/>
        <v>LASK</v>
      </c>
      <c r="AU15" s="1" t="str">
        <f t="shared" si="27"/>
        <v>Lillestrøm SK</v>
      </c>
      <c r="AV15">
        <f t="shared" si="28"/>
        <v>0</v>
      </c>
      <c r="AW15" s="1">
        <f t="shared" si="29"/>
        <v>4</v>
      </c>
      <c r="AY15" t="str">
        <f t="shared" si="32"/>
        <v>Lillestrøm SK</v>
      </c>
      <c r="AZ15" t="str">
        <f t="shared" si="33"/>
        <v>LASK</v>
      </c>
      <c r="BA15">
        <f t="shared" si="34"/>
        <v>0</v>
      </c>
      <c r="BB15">
        <f t="shared" si="35"/>
        <v>4</v>
      </c>
      <c r="BD15" t="str">
        <f t="shared" si="36"/>
        <v>Lillestrøm SK</v>
      </c>
      <c r="BE15" t="str">
        <f t="shared" si="37"/>
        <v>LASK</v>
      </c>
      <c r="BF15">
        <f t="shared" si="30"/>
        <v>4</v>
      </c>
      <c r="BG15">
        <f t="shared" si="31"/>
        <v>0</v>
      </c>
      <c r="BI15">
        <f t="shared" si="38"/>
        <v>0</v>
      </c>
      <c r="BJ15">
        <f t="shared" si="39"/>
        <v>3</v>
      </c>
    </row>
    <row r="16" spans="1:62" x14ac:dyDescent="0.25">
      <c r="A16" t="s">
        <v>59</v>
      </c>
      <c r="B16" t="s">
        <v>337</v>
      </c>
      <c r="C16" t="s">
        <v>105</v>
      </c>
      <c r="D16" t="s">
        <v>36</v>
      </c>
      <c r="E16" t="s">
        <v>61</v>
      </c>
      <c r="F16" s="15">
        <v>0.79166666666666663</v>
      </c>
      <c r="G16" s="16">
        <v>8000</v>
      </c>
      <c r="H16" s="17">
        <v>6</v>
      </c>
      <c r="I16" s="17">
        <v>0</v>
      </c>
      <c r="J16" s="1" t="s">
        <v>367</v>
      </c>
      <c r="K16" s="1" t="s">
        <v>56</v>
      </c>
      <c r="L16" s="20">
        <v>3</v>
      </c>
      <c r="M16" s="20">
        <v>0</v>
      </c>
      <c r="N16" s="1" t="str">
        <f t="shared" si="14"/>
        <v>S</v>
      </c>
      <c r="O16" s="1" t="str">
        <f t="shared" si="15"/>
        <v>N</v>
      </c>
      <c r="P16" s="1">
        <f t="shared" si="16"/>
        <v>3</v>
      </c>
      <c r="Q16" s="4">
        <f>IFERROR((SUMIF($J$2:K16,J16,$L$2:M16)-L16)/(COUNTIF($J$2:K16,J16)-1),0)</f>
        <v>0</v>
      </c>
      <c r="R16" s="4">
        <f>IFERROR((SUMIF($AT$2:AT16,AT16,$AV$2:AW16)-AV16)/(COUNTIF($J$2:K16,J16)-1),0)</f>
        <v>0</v>
      </c>
      <c r="S16" s="4">
        <f t="shared" si="17"/>
        <v>0</v>
      </c>
      <c r="T16" s="5">
        <f>IFERROR((SUMIF($AY$2:AZ16,AY16,$BA$2:BB16)-BA16)/(COUNTIF($J$2:K16,K16)-1),0)</f>
        <v>0</v>
      </c>
      <c r="U16" s="5">
        <f>IFERROR((SUMIF($BD$2:BE16,BD16,$BF$2:BG16)-BF16)/(COUNTIF($J$2:K16,K16)-1),0)</f>
        <v>1</v>
      </c>
      <c r="V16" s="5">
        <f t="shared" si="18"/>
        <v>-1</v>
      </c>
      <c r="W16" s="9">
        <f>IFERROR((SUMIF($J$2:J16,J16,L$2:L16)-L16)/(COUNTIF($J$2:J16,J16)-1),0)</f>
        <v>0</v>
      </c>
      <c r="X16" s="9">
        <f>IFERROR((SUMIF($J$2:J16,J16,M$2:M16)-M16)/(COUNTIF($J$2:J16,J16)-1),0)</f>
        <v>0</v>
      </c>
      <c r="Y16" s="9">
        <f t="shared" si="19"/>
        <v>0</v>
      </c>
      <c r="Z16" s="1">
        <f>IFERROR((SUMIF($K$2:K16,J16,$M$2:M16))/(COUNTIF($K$2:K16,J16)),0)</f>
        <v>0</v>
      </c>
      <c r="AA16" s="1">
        <f>IFERROR((SUMIF($K$2:K16,J16,$L$2:L16))/(COUNTIF($K$2:K16,J16)),0)</f>
        <v>0</v>
      </c>
      <c r="AB16" s="1">
        <f t="shared" si="20"/>
        <v>0</v>
      </c>
      <c r="AC16" s="9">
        <f>IFERROR((SUMIF($J$2:J16,K16,$L$2:L16))/(COUNTIF($J$2:J16,K16)),0)</f>
        <v>0</v>
      </c>
      <c r="AD16" s="9">
        <f>IFERROR((SUMIF($J$2:J16,K16,$M$2:M16))/(COUNTIF($J$2:J16,K16)),0)</f>
        <v>0</v>
      </c>
      <c r="AE16" s="9">
        <f t="shared" si="21"/>
        <v>0</v>
      </c>
      <c r="AF16" s="1">
        <f>IFERROR((SUMIF(K$2:K16,K16,M$2:M16)-M16)/(COUNTIF($K$2:K16,K16)-1),0)</f>
        <v>0</v>
      </c>
      <c r="AG16" s="1">
        <f>IFERROR((SUMIF(K$2:K16,K16,L$2:L16)-L16)/(COUNTIF($K$2:K16,K16)-1),0)</f>
        <v>1</v>
      </c>
      <c r="AH16" s="1">
        <f t="shared" si="22"/>
        <v>-1</v>
      </c>
      <c r="AI16" s="1">
        <f t="shared" si="23"/>
        <v>3</v>
      </c>
      <c r="AJ16" s="1">
        <f t="shared" si="24"/>
        <v>0</v>
      </c>
      <c r="AK16" s="1">
        <f>SUMIF($J$2:K16,J16,AI$2:AJ16)-AI16</f>
        <v>0</v>
      </c>
      <c r="AL16" s="1">
        <f>SUMIF($AY$2:AZ16,AY16,$BI$2:BJ16)-BI16</f>
        <v>0</v>
      </c>
      <c r="AM16" s="1">
        <f>IFERROR((AK16)/(COUNTIF($J$2:K16,J16)-1),0)</f>
        <v>0</v>
      </c>
      <c r="AN16" s="1">
        <f>IFERROR((AL16)/(COUNTIF($J$2:K16,K16)-1),0)</f>
        <v>0</v>
      </c>
      <c r="AP16" t="str">
        <f t="shared" si="25"/>
        <v>FC Admira Wacker Mödling</v>
      </c>
      <c r="AQ16">
        <f>COUNTIF($J$2:J16,J16)</f>
        <v>1</v>
      </c>
      <c r="AR16">
        <f>COUNTIF($K$2:K16,K16)</f>
        <v>2</v>
      </c>
      <c r="AT16" s="1" t="str">
        <f t="shared" si="26"/>
        <v>ZSKA Sofia</v>
      </c>
      <c r="AU16" s="1" t="str">
        <f t="shared" si="27"/>
        <v>FC Admira Wacker Mödling</v>
      </c>
      <c r="AV16">
        <f t="shared" si="28"/>
        <v>0</v>
      </c>
      <c r="AW16" s="1">
        <f t="shared" si="29"/>
        <v>3</v>
      </c>
      <c r="AY16" t="str">
        <f t="shared" si="32"/>
        <v>FC Admira Wacker Mödling</v>
      </c>
      <c r="AZ16" t="str">
        <f t="shared" si="33"/>
        <v>ZSKA Sofia</v>
      </c>
      <c r="BA16">
        <f t="shared" si="34"/>
        <v>0</v>
      </c>
      <c r="BB16">
        <f t="shared" si="35"/>
        <v>3</v>
      </c>
      <c r="BD16" t="str">
        <f t="shared" si="36"/>
        <v>FC Admira Wacker Mödling</v>
      </c>
      <c r="BE16" t="str">
        <f t="shared" si="37"/>
        <v>ZSKA Sofia</v>
      </c>
      <c r="BF16">
        <f t="shared" si="30"/>
        <v>3</v>
      </c>
      <c r="BG16">
        <f t="shared" si="31"/>
        <v>0</v>
      </c>
      <c r="BI16">
        <f t="shared" si="38"/>
        <v>0</v>
      </c>
      <c r="BJ16">
        <f t="shared" si="39"/>
        <v>3</v>
      </c>
    </row>
    <row r="17" spans="1:62" x14ac:dyDescent="0.25">
      <c r="A17" t="s">
        <v>47</v>
      </c>
      <c r="B17" t="s">
        <v>244</v>
      </c>
      <c r="C17" t="s">
        <v>105</v>
      </c>
      <c r="D17" t="s">
        <v>36</v>
      </c>
      <c r="E17" t="s">
        <v>141</v>
      </c>
      <c r="F17" s="15">
        <v>0.86458333333333337</v>
      </c>
      <c r="G17" s="16">
        <v>13155</v>
      </c>
      <c r="H17" s="17">
        <v>5</v>
      </c>
      <c r="I17" s="17">
        <v>0</v>
      </c>
      <c r="J17" s="1" t="s">
        <v>80</v>
      </c>
      <c r="K17" s="1" t="s">
        <v>245</v>
      </c>
      <c r="L17" s="20">
        <v>2</v>
      </c>
      <c r="M17" s="20">
        <v>1</v>
      </c>
      <c r="N17" s="1" t="str">
        <f t="shared" si="14"/>
        <v>S</v>
      </c>
      <c r="O17" s="1" t="str">
        <f t="shared" si="15"/>
        <v>N</v>
      </c>
      <c r="P17" s="1">
        <f t="shared" si="16"/>
        <v>1</v>
      </c>
      <c r="Q17" s="4">
        <f>IFERROR((SUMIF($J$2:K17,J17,$L$2:M17)-L17)/(COUNTIF($J$2:K17,J17)-1),0)</f>
        <v>4</v>
      </c>
      <c r="R17" s="4">
        <f>IFERROR((SUMIF($AT$2:AT17,AT17,$AV$2:AW17)-AV17)/(COUNTIF($J$2:K17,J17)-1),0)</f>
        <v>0</v>
      </c>
      <c r="S17" s="4">
        <f t="shared" si="17"/>
        <v>4</v>
      </c>
      <c r="T17" s="5">
        <f>IFERROR((SUMIF($AY$2:AZ17,AY17,$BA$2:BB17)-BA17)/(COUNTIF($J$2:K17,K17)-1),0)</f>
        <v>3</v>
      </c>
      <c r="U17" s="5">
        <f>IFERROR((SUMIF($BD$2:BE17,BD17,$BF$2:BG17)-BF17)/(COUNTIF($J$2:K17,K17)-1),0)</f>
        <v>2</v>
      </c>
      <c r="V17" s="5">
        <f t="shared" si="18"/>
        <v>1</v>
      </c>
      <c r="W17" s="9">
        <f>IFERROR((SUMIF($J$2:J17,J17,L$2:L17)-L17)/(COUNTIF($J$2:J17,J17)-1),0)</f>
        <v>0</v>
      </c>
      <c r="X17" s="9">
        <f>IFERROR((SUMIF($J$2:J17,J17,M$2:M17)-M17)/(COUNTIF($J$2:J17,J17)-1),0)</f>
        <v>0</v>
      </c>
      <c r="Y17" s="9">
        <f t="shared" si="19"/>
        <v>0</v>
      </c>
      <c r="Z17" s="1">
        <f>IFERROR((SUMIF($K$2:K17,J17,$M$2:M17))/(COUNTIF($K$2:K17,J17)),0)</f>
        <v>4</v>
      </c>
      <c r="AA17" s="1">
        <f>IFERROR((SUMIF($K$2:K17,J17,$L$2:L17))/(COUNTIF($K$2:K17,J17)),0)</f>
        <v>0</v>
      </c>
      <c r="AB17" s="1">
        <f t="shared" si="20"/>
        <v>4</v>
      </c>
      <c r="AC17" s="9">
        <f>IFERROR((SUMIF($J$2:J17,K17,$L$2:L17))/(COUNTIF($J$2:J17,K17)),0)</f>
        <v>0</v>
      </c>
      <c r="AD17" s="9">
        <f>IFERROR((SUMIF($J$2:J17,K17,$M$2:M17))/(COUNTIF($J$2:J17,K17)),0)</f>
        <v>0</v>
      </c>
      <c r="AE17" s="9">
        <f t="shared" si="21"/>
        <v>0</v>
      </c>
      <c r="AF17" s="1">
        <f>IFERROR((SUMIF(K$2:K17,K17,M$2:M17)-M17)/(COUNTIF($K$2:K17,K17)-1),0)</f>
        <v>3</v>
      </c>
      <c r="AG17" s="1">
        <f>IFERROR((SUMIF(K$2:K17,K17,L$2:L17)-L17)/(COUNTIF($K$2:K17,K17)-1),0)</f>
        <v>2</v>
      </c>
      <c r="AH17" s="1">
        <f t="shared" si="22"/>
        <v>1</v>
      </c>
      <c r="AI17" s="1">
        <f t="shared" si="23"/>
        <v>3</v>
      </c>
      <c r="AJ17" s="1">
        <f t="shared" si="24"/>
        <v>0</v>
      </c>
      <c r="AK17" s="1">
        <f>SUMIF($J$2:K17,J17,AI$2:AJ17)-AI17</f>
        <v>3</v>
      </c>
      <c r="AL17" s="1">
        <f>SUMIF($AY$2:AZ17,AY17,$BI$2:BJ17)-BI17</f>
        <v>3</v>
      </c>
      <c r="AM17" s="1">
        <f>IFERROR((AK17)/(COUNTIF($J$2:K17,J17)-1),0)</f>
        <v>3</v>
      </c>
      <c r="AN17" s="1">
        <f>IFERROR((AL17)/(COUNTIF($J$2:K17,K17)-1),0)</f>
        <v>3</v>
      </c>
      <c r="AP17" t="str">
        <f t="shared" si="25"/>
        <v>FC Wacker Innsbruck</v>
      </c>
      <c r="AQ17">
        <f>COUNTIF($J$2:J17,J17)</f>
        <v>1</v>
      </c>
      <c r="AR17">
        <f>COUNTIF($K$2:K17,K17)</f>
        <v>2</v>
      </c>
      <c r="AT17" s="1" t="str">
        <f t="shared" si="26"/>
        <v>FK Austria Wien</v>
      </c>
      <c r="AU17" s="1" t="str">
        <f t="shared" si="27"/>
        <v>FC Wacker Innsbruck</v>
      </c>
      <c r="AV17">
        <f t="shared" si="28"/>
        <v>1</v>
      </c>
      <c r="AW17" s="1">
        <f t="shared" si="29"/>
        <v>2</v>
      </c>
      <c r="AY17" t="str">
        <f t="shared" si="32"/>
        <v>FC Wacker Innsbruck</v>
      </c>
      <c r="AZ17" t="str">
        <f t="shared" si="33"/>
        <v>FK Austria Wien</v>
      </c>
      <c r="BA17">
        <f t="shared" si="34"/>
        <v>1</v>
      </c>
      <c r="BB17">
        <f t="shared" si="35"/>
        <v>2</v>
      </c>
      <c r="BD17" t="str">
        <f t="shared" si="36"/>
        <v>FC Wacker Innsbruck</v>
      </c>
      <c r="BE17" t="str">
        <f t="shared" si="37"/>
        <v>FK Austria Wien</v>
      </c>
      <c r="BF17">
        <f t="shared" si="30"/>
        <v>2</v>
      </c>
      <c r="BG17">
        <f t="shared" si="31"/>
        <v>1</v>
      </c>
      <c r="BI17">
        <f t="shared" si="38"/>
        <v>0</v>
      </c>
      <c r="BJ17">
        <f t="shared" si="39"/>
        <v>3</v>
      </c>
    </row>
    <row r="18" spans="1:62" x14ac:dyDescent="0.25">
      <c r="A18" t="s">
        <v>47</v>
      </c>
      <c r="B18" t="s">
        <v>285</v>
      </c>
      <c r="C18" t="s">
        <v>105</v>
      </c>
      <c r="D18" t="s">
        <v>36</v>
      </c>
      <c r="E18" t="s">
        <v>43</v>
      </c>
      <c r="F18" s="15">
        <v>0.70833333333333337</v>
      </c>
      <c r="G18" s="16">
        <v>10785</v>
      </c>
      <c r="H18" s="17">
        <v>3</v>
      </c>
      <c r="I18" s="17">
        <v>0</v>
      </c>
      <c r="J18" s="1" t="s">
        <v>68</v>
      </c>
      <c r="K18" s="1" t="s">
        <v>216</v>
      </c>
      <c r="L18" s="20">
        <v>3</v>
      </c>
      <c r="M18" s="20">
        <v>2</v>
      </c>
      <c r="N18" s="1" t="str">
        <f t="shared" si="14"/>
        <v>S</v>
      </c>
      <c r="O18" s="1" t="str">
        <f t="shared" si="15"/>
        <v>N</v>
      </c>
      <c r="P18" s="1">
        <f t="shared" si="16"/>
        <v>1</v>
      </c>
      <c r="Q18" s="4">
        <f>IFERROR((SUMIF($J$2:K18,J18,$L$2:M18)-L18)/(COUNTIF($J$2:K18,J18)-1),0)</f>
        <v>1</v>
      </c>
      <c r="R18" s="4">
        <f>IFERROR((SUMIF($AT$2:AT18,AT18,$AV$2:AW18)-AV18)/(COUNTIF($J$2:K18,J18)-1),0)</f>
        <v>0</v>
      </c>
      <c r="S18" s="4">
        <f t="shared" si="17"/>
        <v>1</v>
      </c>
      <c r="T18" s="5">
        <f>IFERROR((SUMIF($AY$2:AZ18,AY18,$BA$2:BB18)-BA18)/(COUNTIF($J$2:K18,K18)-1),0)</f>
        <v>1</v>
      </c>
      <c r="U18" s="5">
        <f>IFERROR((SUMIF($BD$2:BE18,BD18,$BF$2:BG18)-BF18)/(COUNTIF($J$2:K18,K18)-1),0)</f>
        <v>1</v>
      </c>
      <c r="V18" s="5">
        <f t="shared" si="18"/>
        <v>0</v>
      </c>
      <c r="W18" s="9">
        <f>IFERROR((SUMIF($J$2:J18,J18,L$2:L18)-L18)/(COUNTIF($J$2:J18,J18)-1),0)</f>
        <v>0</v>
      </c>
      <c r="X18" s="9">
        <f>IFERROR((SUMIF($J$2:J18,J18,M$2:M18)-M18)/(COUNTIF($J$2:J18,J18)-1),0)</f>
        <v>0</v>
      </c>
      <c r="Y18" s="9">
        <f t="shared" si="19"/>
        <v>0</v>
      </c>
      <c r="Z18" s="1">
        <f>IFERROR((SUMIF($K$2:K18,J18,$M$2:M18))/(COUNTIF($K$2:K18,J18)),0)</f>
        <v>1</v>
      </c>
      <c r="AA18" s="1">
        <f>IFERROR((SUMIF($K$2:K18,J18,$L$2:L18))/(COUNTIF($K$2:K18,J18)),0)</f>
        <v>1</v>
      </c>
      <c r="AB18" s="1">
        <f t="shared" si="20"/>
        <v>0</v>
      </c>
      <c r="AC18" s="9">
        <f>IFERROR((SUMIF($J$2:J18,K18,$L$2:L18))/(COUNTIF($J$2:J18,K18)),0)</f>
        <v>0</v>
      </c>
      <c r="AD18" s="9">
        <f>IFERROR((SUMIF($J$2:J18,K18,$M$2:M18))/(COUNTIF($J$2:J18,K18)),0)</f>
        <v>0</v>
      </c>
      <c r="AE18" s="9">
        <f t="shared" si="21"/>
        <v>0</v>
      </c>
      <c r="AF18" s="1">
        <f>IFERROR((SUMIF(K$2:K18,K18,M$2:M18)-M18)/(COUNTIF($K$2:K18,K18)-1),0)</f>
        <v>1</v>
      </c>
      <c r="AG18" s="1">
        <f>IFERROR((SUMIF(K$2:K18,K18,L$2:L18)-L18)/(COUNTIF($K$2:K18,K18)-1),0)</f>
        <v>1</v>
      </c>
      <c r="AH18" s="1">
        <f t="shared" si="22"/>
        <v>0</v>
      </c>
      <c r="AI18" s="1">
        <f t="shared" si="23"/>
        <v>3</v>
      </c>
      <c r="AJ18" s="1">
        <f t="shared" si="24"/>
        <v>0</v>
      </c>
      <c r="AK18" s="1">
        <f>SUMIF($J$2:K18,J18,AI$2:AJ18)-AI18</f>
        <v>3</v>
      </c>
      <c r="AL18" s="1">
        <f>SUMIF($AY$2:AZ18,AY18,$BI$2:BJ18)-BI18</f>
        <v>1</v>
      </c>
      <c r="AM18" s="1">
        <f>IFERROR((AK18)/(COUNTIF($J$2:K18,J18)-1),0)</f>
        <v>1.5</v>
      </c>
      <c r="AN18" s="1">
        <f>IFERROR((AL18)/(COUNTIF($J$2:K18,K18)-1),0)</f>
        <v>1</v>
      </c>
      <c r="AP18" t="str">
        <f t="shared" si="25"/>
        <v>TSV Hartberg</v>
      </c>
      <c r="AQ18">
        <f>COUNTIF($J$2:J18,J18)</f>
        <v>1</v>
      </c>
      <c r="AR18">
        <f>COUNTIF($K$2:K18,K18)</f>
        <v>2</v>
      </c>
      <c r="AT18" s="1" t="str">
        <f t="shared" si="26"/>
        <v>SK Sturm Graz</v>
      </c>
      <c r="AU18" s="1" t="str">
        <f t="shared" si="27"/>
        <v>TSV Hartberg</v>
      </c>
      <c r="AV18">
        <f t="shared" si="28"/>
        <v>2</v>
      </c>
      <c r="AW18" s="1">
        <f t="shared" si="29"/>
        <v>3</v>
      </c>
      <c r="AY18" t="str">
        <f t="shared" si="32"/>
        <v>TSV Hartberg</v>
      </c>
      <c r="AZ18" t="str">
        <f t="shared" si="33"/>
        <v>SK Sturm Graz</v>
      </c>
      <c r="BA18">
        <f t="shared" si="34"/>
        <v>2</v>
      </c>
      <c r="BB18">
        <f t="shared" si="35"/>
        <v>3</v>
      </c>
      <c r="BD18" t="str">
        <f t="shared" si="36"/>
        <v>TSV Hartberg</v>
      </c>
      <c r="BE18" t="str">
        <f t="shared" si="37"/>
        <v>SK Sturm Graz</v>
      </c>
      <c r="BF18">
        <f t="shared" si="30"/>
        <v>3</v>
      </c>
      <c r="BG18">
        <f t="shared" si="31"/>
        <v>2</v>
      </c>
      <c r="BI18">
        <f t="shared" si="38"/>
        <v>0</v>
      </c>
      <c r="BJ18">
        <f t="shared" si="39"/>
        <v>3</v>
      </c>
    </row>
    <row r="19" spans="1:62" x14ac:dyDescent="0.25">
      <c r="A19" t="s">
        <v>47</v>
      </c>
      <c r="B19" t="s">
        <v>285</v>
      </c>
      <c r="C19" t="s">
        <v>105</v>
      </c>
      <c r="D19" t="s">
        <v>36</v>
      </c>
      <c r="E19" t="s">
        <v>43</v>
      </c>
      <c r="F19" s="15">
        <v>0.70833333333333337</v>
      </c>
      <c r="G19" s="16">
        <v>4523</v>
      </c>
      <c r="H19" s="17">
        <v>8</v>
      </c>
      <c r="I19" s="17">
        <v>0</v>
      </c>
      <c r="J19" s="1" t="s">
        <v>58</v>
      </c>
      <c r="K19" s="1" t="s">
        <v>76</v>
      </c>
      <c r="L19" s="20">
        <v>2</v>
      </c>
      <c r="M19" s="20">
        <v>3</v>
      </c>
      <c r="N19" s="1" t="str">
        <f t="shared" si="14"/>
        <v>N</v>
      </c>
      <c r="O19" s="1" t="str">
        <f t="shared" si="15"/>
        <v>S</v>
      </c>
      <c r="P19" s="1">
        <f t="shared" si="16"/>
        <v>-1</v>
      </c>
      <c r="Q19" s="4">
        <f>IFERROR((SUMIF($J$2:K19,J19,$L$2:M19)-L19)/(COUNTIF($J$2:K19,J19)-1),0)</f>
        <v>3</v>
      </c>
      <c r="R19" s="4">
        <f>IFERROR((SUMIF($AT$2:AT19,AT19,$AV$2:AW19)-AV19)/(COUNTIF($J$2:K19,J19)-1),0)</f>
        <v>0</v>
      </c>
      <c r="S19" s="4">
        <f t="shared" si="17"/>
        <v>3</v>
      </c>
      <c r="T19" s="5">
        <f>IFERROR((SUMIF($AY$2:AZ19,AY19,$BA$2:BB19)-BA19)/(COUNTIF($J$2:K19,K19)-1),0)</f>
        <v>3</v>
      </c>
      <c r="U19" s="5">
        <f>IFERROR((SUMIF($BD$2:BE19,BD19,$BF$2:BG19)-BF19)/(COUNTIF($J$2:K19,K19)-1),0)</f>
        <v>1</v>
      </c>
      <c r="V19" s="5">
        <f t="shared" si="18"/>
        <v>2</v>
      </c>
      <c r="W19" s="9">
        <f>IFERROR((SUMIF($J$2:J19,J19,L$2:L19)-L19)/(COUNTIF($J$2:J19,J19)-1),0)</f>
        <v>0</v>
      </c>
      <c r="X19" s="9">
        <f>IFERROR((SUMIF($J$2:J19,J19,M$2:M19)-M19)/(COUNTIF($J$2:J19,J19)-1),0)</f>
        <v>0</v>
      </c>
      <c r="Y19" s="9">
        <f t="shared" si="19"/>
        <v>0</v>
      </c>
      <c r="Z19" s="1">
        <f>IFERROR((SUMIF($K$2:K19,J19,$M$2:M19))/(COUNTIF($K$2:K19,J19)),0)</f>
        <v>3</v>
      </c>
      <c r="AA19" s="1">
        <f>IFERROR((SUMIF($K$2:K19,J19,$L$2:L19))/(COUNTIF($K$2:K19,J19)),0)</f>
        <v>0</v>
      </c>
      <c r="AB19" s="1">
        <f t="shared" si="20"/>
        <v>3</v>
      </c>
      <c r="AC19" s="9">
        <f>IFERROR((SUMIF($J$2:J19,K19,$L$2:L19))/(COUNTIF($J$2:J19,K19)),0)</f>
        <v>0</v>
      </c>
      <c r="AD19" s="9">
        <f>IFERROR((SUMIF($J$2:J19,K19,$M$2:M19))/(COUNTIF($J$2:J19,K19)),0)</f>
        <v>0</v>
      </c>
      <c r="AE19" s="9">
        <f t="shared" si="21"/>
        <v>0</v>
      </c>
      <c r="AF19" s="1">
        <f>IFERROR((SUMIF(K$2:K19,K19,M$2:M19)-M19)/(COUNTIF($K$2:K19,K19)-1),0)</f>
        <v>3</v>
      </c>
      <c r="AG19" s="1">
        <f>IFERROR((SUMIF(K$2:K19,K19,L$2:L19)-L19)/(COUNTIF($K$2:K19,K19)-1),0)</f>
        <v>1</v>
      </c>
      <c r="AH19" s="1">
        <f t="shared" si="22"/>
        <v>2</v>
      </c>
      <c r="AI19" s="1">
        <f t="shared" si="23"/>
        <v>0</v>
      </c>
      <c r="AJ19" s="1">
        <f t="shared" si="24"/>
        <v>3</v>
      </c>
      <c r="AK19" s="1">
        <f>SUMIF($J$2:K19,J19,AI$2:AJ19)-AI19</f>
        <v>3</v>
      </c>
      <c r="AL19" s="1">
        <f>SUMIF($AY$2:AZ19,AY19,$BI$2:BJ19)-BI19</f>
        <v>3</v>
      </c>
      <c r="AM19" s="1">
        <f>IFERROR((AK19)/(COUNTIF($J$2:K19,J19)-1),0)</f>
        <v>3</v>
      </c>
      <c r="AN19" s="1">
        <f>IFERROR((AL19)/(COUNTIF($J$2:K19,K19)-1),0)</f>
        <v>3</v>
      </c>
      <c r="AP19" t="str">
        <f t="shared" si="25"/>
        <v>SV Mattersburg</v>
      </c>
      <c r="AQ19">
        <f>COUNTIF($J$2:J19,J19)</f>
        <v>1</v>
      </c>
      <c r="AR19">
        <f>COUNTIF($K$2:K19,K19)</f>
        <v>2</v>
      </c>
      <c r="AT19" s="1" t="str">
        <f t="shared" si="26"/>
        <v>SC Rheindorf Altach</v>
      </c>
      <c r="AU19" s="1" t="str">
        <f t="shared" si="27"/>
        <v>SV Mattersburg</v>
      </c>
      <c r="AV19">
        <f t="shared" si="28"/>
        <v>3</v>
      </c>
      <c r="AW19" s="1">
        <f t="shared" si="29"/>
        <v>2</v>
      </c>
      <c r="AY19" t="str">
        <f t="shared" si="32"/>
        <v>SV Mattersburg</v>
      </c>
      <c r="AZ19" t="str">
        <f t="shared" si="33"/>
        <v>SC Rheindorf Altach</v>
      </c>
      <c r="BA19">
        <f t="shared" si="34"/>
        <v>3</v>
      </c>
      <c r="BB19">
        <f t="shared" si="35"/>
        <v>2</v>
      </c>
      <c r="BD19" t="str">
        <f t="shared" si="36"/>
        <v>SV Mattersburg</v>
      </c>
      <c r="BE19" t="str">
        <f t="shared" si="37"/>
        <v>SC Rheindorf Altach</v>
      </c>
      <c r="BF19">
        <f t="shared" si="30"/>
        <v>2</v>
      </c>
      <c r="BG19">
        <f t="shared" si="31"/>
        <v>3</v>
      </c>
      <c r="BI19">
        <f t="shared" si="38"/>
        <v>3</v>
      </c>
      <c r="BJ19">
        <f t="shared" si="39"/>
        <v>0</v>
      </c>
    </row>
    <row r="20" spans="1:62" x14ac:dyDescent="0.25">
      <c r="A20" t="s">
        <v>47</v>
      </c>
      <c r="B20" t="s">
        <v>302</v>
      </c>
      <c r="C20" t="s">
        <v>105</v>
      </c>
      <c r="D20" t="s">
        <v>36</v>
      </c>
      <c r="E20" t="s">
        <v>64</v>
      </c>
      <c r="F20" s="15">
        <v>0.70833333333333337</v>
      </c>
      <c r="G20" s="16">
        <v>11532</v>
      </c>
      <c r="H20" s="17">
        <v>7</v>
      </c>
      <c r="I20" s="17">
        <v>0</v>
      </c>
      <c r="J20" s="1" t="s">
        <v>40</v>
      </c>
      <c r="K20" s="1" t="s">
        <v>0</v>
      </c>
      <c r="L20" s="20">
        <v>3</v>
      </c>
      <c r="M20" s="20">
        <v>1</v>
      </c>
      <c r="N20" s="1" t="str">
        <f t="shared" si="14"/>
        <v>S</v>
      </c>
      <c r="O20" s="1" t="str">
        <f t="shared" si="15"/>
        <v>N</v>
      </c>
      <c r="P20" s="1">
        <f t="shared" si="16"/>
        <v>2</v>
      </c>
      <c r="Q20" s="4">
        <f>IFERROR((SUMIF($J$2:K20,J20,$L$2:M20)-L20)/(COUNTIF($J$2:K20,J20)-1),0)</f>
        <v>6</v>
      </c>
      <c r="R20" s="4">
        <f>IFERROR((SUMIF($AT$2:AT20,AT20,$AV$2:AW20)-AV20)/(COUNTIF($J$2:K20,J20)-1),0)</f>
        <v>0</v>
      </c>
      <c r="S20" s="4">
        <f t="shared" si="17"/>
        <v>6</v>
      </c>
      <c r="T20" s="5">
        <f>IFERROR((SUMIF($AY$2:AZ20,AY20,$BA$2:BB20)-BA20)/(COUNTIF($J$2:K20,K20)-1),0)</f>
        <v>3.5</v>
      </c>
      <c r="U20" s="5">
        <f>IFERROR((SUMIF($BD$2:BE20,BD20,$BF$2:BG20)-BF20)/(COUNTIF($J$2:K20,K20)-1),0)</f>
        <v>0</v>
      </c>
      <c r="V20" s="5">
        <f t="shared" si="18"/>
        <v>3.5</v>
      </c>
      <c r="W20" s="9">
        <f>IFERROR((SUMIF($J$2:J20,J20,L$2:L20)-L20)/(COUNTIF($J$2:J20,J20)-1),0)</f>
        <v>0</v>
      </c>
      <c r="X20" s="9">
        <f>IFERROR((SUMIF($J$2:J20,J20,M$2:M20)-M20)/(COUNTIF($J$2:J20,J20)-1),0)</f>
        <v>0</v>
      </c>
      <c r="Y20" s="9">
        <f t="shared" si="19"/>
        <v>0</v>
      </c>
      <c r="Z20" s="1">
        <f>IFERROR((SUMIF($K$2:K20,J20,$M$2:M20))/(COUNTIF($K$2:K20,J20)),0)</f>
        <v>6</v>
      </c>
      <c r="AA20" s="1">
        <f>IFERROR((SUMIF($K$2:K20,J20,$L$2:L20))/(COUNTIF($K$2:K20,J20)),0)</f>
        <v>0</v>
      </c>
      <c r="AB20" s="1">
        <f t="shared" si="20"/>
        <v>6</v>
      </c>
      <c r="AC20" s="9">
        <f>IFERROR((SUMIF($J$2:J20,K20,$L$2:L20))/(COUNTIF($J$2:J20,K20)),0)</f>
        <v>4</v>
      </c>
      <c r="AD20" s="9">
        <f>IFERROR((SUMIF($J$2:J20,K20,$M$2:M20))/(COUNTIF($J$2:J20,K20)),0)</f>
        <v>0</v>
      </c>
      <c r="AE20" s="9">
        <f t="shared" si="21"/>
        <v>4</v>
      </c>
      <c r="AF20" s="1">
        <f>IFERROR((SUMIF(K$2:K20,K20,M$2:M20)-M20)/(COUNTIF($K$2:K20,K20)-1),0)</f>
        <v>3</v>
      </c>
      <c r="AG20" s="1">
        <f>IFERROR((SUMIF(K$2:K20,K20,L$2:L20)-L20)/(COUNTIF($K$2:K20,K20)-1),0)</f>
        <v>0</v>
      </c>
      <c r="AH20" s="1">
        <f t="shared" si="22"/>
        <v>3</v>
      </c>
      <c r="AI20" s="1">
        <f t="shared" si="23"/>
        <v>3</v>
      </c>
      <c r="AJ20" s="1">
        <f t="shared" si="24"/>
        <v>0</v>
      </c>
      <c r="AK20" s="1">
        <f>SUMIF($J$2:K20,J20,AI$2:AJ20)-AI20</f>
        <v>3</v>
      </c>
      <c r="AL20" s="1">
        <f>SUMIF($AY$2:AZ20,AY20,$BI$2:BJ20)-BI20</f>
        <v>6</v>
      </c>
      <c r="AM20" s="1">
        <f>IFERROR((AK20)/(COUNTIF($J$2:K20,J20)-1),0)</f>
        <v>3</v>
      </c>
      <c r="AN20" s="1">
        <f>IFERROR((AL20)/(COUNTIF($J$2:K20,K20)-1),0)</f>
        <v>3</v>
      </c>
      <c r="AP20" t="str">
        <f t="shared" si="25"/>
        <v>LASK</v>
      </c>
      <c r="AQ20">
        <f>COUNTIF($J$2:J20,J20)</f>
        <v>1</v>
      </c>
      <c r="AR20">
        <f>COUNTIF($K$2:K20,K20)</f>
        <v>2</v>
      </c>
      <c r="AT20" s="1" t="str">
        <f t="shared" si="26"/>
        <v>Red Bull Salzburg</v>
      </c>
      <c r="AU20" s="1" t="str">
        <f t="shared" si="27"/>
        <v>LASK</v>
      </c>
      <c r="AV20">
        <f t="shared" si="28"/>
        <v>1</v>
      </c>
      <c r="AW20" s="1">
        <f t="shared" si="29"/>
        <v>3</v>
      </c>
      <c r="AY20" t="str">
        <f t="shared" si="32"/>
        <v>LASK</v>
      </c>
      <c r="AZ20" t="str">
        <f t="shared" si="33"/>
        <v>Red Bull Salzburg</v>
      </c>
      <c r="BA20">
        <f t="shared" si="34"/>
        <v>1</v>
      </c>
      <c r="BB20">
        <f t="shared" si="35"/>
        <v>3</v>
      </c>
      <c r="BD20" t="str">
        <f t="shared" si="36"/>
        <v>LASK</v>
      </c>
      <c r="BE20" t="str">
        <f t="shared" si="37"/>
        <v>Red Bull Salzburg</v>
      </c>
      <c r="BF20">
        <f t="shared" si="30"/>
        <v>3</v>
      </c>
      <c r="BG20">
        <f t="shared" si="31"/>
        <v>1</v>
      </c>
      <c r="BI20">
        <f t="shared" si="38"/>
        <v>0</v>
      </c>
      <c r="BJ20">
        <f t="shared" si="39"/>
        <v>3</v>
      </c>
    </row>
    <row r="21" spans="1:62" x14ac:dyDescent="0.25">
      <c r="A21" t="s">
        <v>47</v>
      </c>
      <c r="B21" t="s">
        <v>302</v>
      </c>
      <c r="C21" t="s">
        <v>105</v>
      </c>
      <c r="D21" t="s">
        <v>36</v>
      </c>
      <c r="E21" t="s">
        <v>64</v>
      </c>
      <c r="F21" s="15">
        <v>0.70833333333333337</v>
      </c>
      <c r="G21" s="16">
        <v>2786</v>
      </c>
      <c r="H21" s="17">
        <v>9</v>
      </c>
      <c r="I21" s="17">
        <v>0</v>
      </c>
      <c r="J21" s="1" t="s">
        <v>65</v>
      </c>
      <c r="K21" s="1" t="s">
        <v>49</v>
      </c>
      <c r="L21" s="20">
        <v>4</v>
      </c>
      <c r="M21" s="20">
        <v>3</v>
      </c>
      <c r="N21" s="1" t="str">
        <f t="shared" si="14"/>
        <v>S</v>
      </c>
      <c r="O21" s="1" t="str">
        <f t="shared" si="15"/>
        <v>N</v>
      </c>
      <c r="P21" s="1">
        <f t="shared" si="16"/>
        <v>1</v>
      </c>
      <c r="Q21" s="4">
        <f>IFERROR((SUMIF($J$2:K21,J21,$L$2:M21)-L21)/(COUNTIF($J$2:K21,J21)-1),0)</f>
        <v>6</v>
      </c>
      <c r="R21" s="4">
        <f>IFERROR((SUMIF($AT$2:AT21,AT21,$AV$2:AW21)-AV21)/(COUNTIF($J$2:K21,J21)-1),0)</f>
        <v>0</v>
      </c>
      <c r="S21" s="4">
        <f t="shared" si="17"/>
        <v>6</v>
      </c>
      <c r="T21" s="5">
        <f>IFERROR((SUMIF($AY$2:AZ21,AY21,$BA$2:BB21)-BA21)/(COUNTIF($J$2:K21,K21)-1),0)</f>
        <v>2</v>
      </c>
      <c r="U21" s="5">
        <f>IFERROR((SUMIF($BD$2:BE21,BD21,$BF$2:BG21)-BF21)/(COUNTIF($J$2:K21,K21)-1),0)</f>
        <v>1</v>
      </c>
      <c r="V21" s="5">
        <f t="shared" si="18"/>
        <v>1</v>
      </c>
      <c r="W21" s="9">
        <f>IFERROR((SUMIF($J$2:J21,J21,L$2:L21)-L21)/(COUNTIF($J$2:J21,J21)-1),0)</f>
        <v>0</v>
      </c>
      <c r="X21" s="9">
        <f>IFERROR((SUMIF($J$2:J21,J21,M$2:M21)-M21)/(COUNTIF($J$2:J21,J21)-1),0)</f>
        <v>0</v>
      </c>
      <c r="Y21" s="9">
        <f t="shared" si="19"/>
        <v>0</v>
      </c>
      <c r="Z21" s="1">
        <f>IFERROR((SUMIF($K$2:K21,J21,$M$2:M21))/(COUNTIF($K$2:K21,J21)),0)</f>
        <v>6</v>
      </c>
      <c r="AA21" s="1">
        <f>IFERROR((SUMIF($K$2:K21,J21,$L$2:L21))/(COUNTIF($K$2:K21,J21)),0)</f>
        <v>0</v>
      </c>
      <c r="AB21" s="1">
        <f t="shared" si="20"/>
        <v>6</v>
      </c>
      <c r="AC21" s="9">
        <f>IFERROR((SUMIF($J$2:J21,K21,$L$2:L21))/(COUNTIF($J$2:J21,K21)),0)</f>
        <v>0</v>
      </c>
      <c r="AD21" s="9">
        <f>IFERROR((SUMIF($J$2:J21,K21,$M$2:M21))/(COUNTIF($J$2:J21,K21)),0)</f>
        <v>0</v>
      </c>
      <c r="AE21" s="9">
        <f t="shared" si="21"/>
        <v>0</v>
      </c>
      <c r="AF21" s="1">
        <f>IFERROR((SUMIF(K$2:K21,K21,M$2:M21)-M21)/(COUNTIF($K$2:K21,K21)-1),0)</f>
        <v>2</v>
      </c>
      <c r="AG21" s="1">
        <f>IFERROR((SUMIF(K$2:K21,K21,L$2:L21)-L21)/(COUNTIF($K$2:K21,K21)-1),0)</f>
        <v>1</v>
      </c>
      <c r="AH21" s="1">
        <f t="shared" si="22"/>
        <v>1</v>
      </c>
      <c r="AI21" s="1">
        <f t="shared" si="23"/>
        <v>3</v>
      </c>
      <c r="AJ21" s="1">
        <f t="shared" si="24"/>
        <v>0</v>
      </c>
      <c r="AK21" s="1">
        <f>SUMIF($J$2:K21,J21,AI$2:AJ21)-AI21</f>
        <v>3</v>
      </c>
      <c r="AL21" s="1">
        <f>SUMIF($AY$2:AZ21,AY21,$BI$2:BJ21)-BI21</f>
        <v>3</v>
      </c>
      <c r="AM21" s="1">
        <f>IFERROR((AK21)/(COUNTIF($J$2:K21,J21)-1),0)</f>
        <v>3</v>
      </c>
      <c r="AN21" s="1">
        <f>IFERROR((AL21)/(COUNTIF($J$2:K21,K21)-1),0)</f>
        <v>3</v>
      </c>
      <c r="AP21" t="str">
        <f t="shared" si="25"/>
        <v>Wolfsberger AC</v>
      </c>
      <c r="AQ21">
        <f>COUNTIF($J$2:J21,J21)</f>
        <v>1</v>
      </c>
      <c r="AR21">
        <f>COUNTIF($K$2:K21,K21)</f>
        <v>2</v>
      </c>
      <c r="AT21" s="1" t="str">
        <f t="shared" si="26"/>
        <v>SKN St. Pölten</v>
      </c>
      <c r="AU21" s="1" t="str">
        <f t="shared" si="27"/>
        <v>Wolfsberger AC</v>
      </c>
      <c r="AV21">
        <f t="shared" si="28"/>
        <v>3</v>
      </c>
      <c r="AW21" s="1">
        <f t="shared" si="29"/>
        <v>4</v>
      </c>
      <c r="AY21" t="str">
        <f t="shared" si="32"/>
        <v>Wolfsberger AC</v>
      </c>
      <c r="AZ21" t="str">
        <f t="shared" si="33"/>
        <v>SKN St. Pölten</v>
      </c>
      <c r="BA21">
        <f t="shared" si="34"/>
        <v>3</v>
      </c>
      <c r="BB21">
        <f t="shared" si="35"/>
        <v>4</v>
      </c>
      <c r="BD21" t="str">
        <f t="shared" si="36"/>
        <v>Wolfsberger AC</v>
      </c>
      <c r="BE21" t="str">
        <f t="shared" si="37"/>
        <v>SKN St. Pölten</v>
      </c>
      <c r="BF21">
        <f t="shared" si="30"/>
        <v>4</v>
      </c>
      <c r="BG21">
        <f t="shared" si="31"/>
        <v>3</v>
      </c>
      <c r="BI21">
        <f t="shared" si="38"/>
        <v>0</v>
      </c>
      <c r="BJ21">
        <f t="shared" si="39"/>
        <v>3</v>
      </c>
    </row>
    <row r="22" spans="1:62" x14ac:dyDescent="0.25">
      <c r="A22" t="s">
        <v>47</v>
      </c>
      <c r="B22" t="s">
        <v>302</v>
      </c>
      <c r="C22" t="s">
        <v>105</v>
      </c>
      <c r="D22" t="s">
        <v>36</v>
      </c>
      <c r="E22" t="s">
        <v>64</v>
      </c>
      <c r="F22" s="15">
        <v>0.70833333333333337</v>
      </c>
      <c r="G22" s="16">
        <v>5200</v>
      </c>
      <c r="H22" s="17">
        <v>9</v>
      </c>
      <c r="I22" s="17">
        <v>0</v>
      </c>
      <c r="J22" s="1" t="s">
        <v>56</v>
      </c>
      <c r="K22" s="1" t="s">
        <v>71</v>
      </c>
      <c r="L22" s="20">
        <v>0</v>
      </c>
      <c r="M22" s="20">
        <v>3</v>
      </c>
      <c r="N22" s="1" t="str">
        <f t="shared" si="14"/>
        <v>N</v>
      </c>
      <c r="O22" s="1" t="str">
        <f t="shared" si="15"/>
        <v>S</v>
      </c>
      <c r="P22" s="1">
        <f t="shared" si="16"/>
        <v>-3</v>
      </c>
      <c r="Q22" s="4">
        <f>IFERROR((SUMIF($J$2:K22,J22,$L$2:M22)-L22)/(COUNTIF($J$2:K22,J22)-1),0)</f>
        <v>0</v>
      </c>
      <c r="R22" s="4">
        <f>IFERROR((SUMIF($AT$2:AT22,AT22,$AV$2:AW22)-AV22)/(COUNTIF($J$2:K22,J22)-1),0)</f>
        <v>0</v>
      </c>
      <c r="S22" s="4">
        <f t="shared" si="17"/>
        <v>0</v>
      </c>
      <c r="T22" s="5">
        <f>IFERROR((SUMIF($AY$2:AZ22,AY22,$BA$2:BB22)-BA22)/(COUNTIF($J$2:K22,K22)-1),0)</f>
        <v>5</v>
      </c>
      <c r="U22" s="5">
        <f>IFERROR((SUMIF($BD$2:BE22,BD22,$BF$2:BG22)-BF22)/(COUNTIF($J$2:K22,K22)-1),0)</f>
        <v>0</v>
      </c>
      <c r="V22" s="5">
        <f t="shared" si="18"/>
        <v>5</v>
      </c>
      <c r="W22" s="9">
        <f>IFERROR((SUMIF($J$2:J22,J22,L$2:L22)-L22)/(COUNTIF($J$2:J22,J22)-1),0)</f>
        <v>0</v>
      </c>
      <c r="X22" s="9">
        <f>IFERROR((SUMIF($J$2:J22,J22,M$2:M22)-M22)/(COUNTIF($J$2:J22,J22)-1),0)</f>
        <v>0</v>
      </c>
      <c r="Y22" s="9">
        <f t="shared" si="19"/>
        <v>0</v>
      </c>
      <c r="Z22" s="1">
        <f>IFERROR((SUMIF($K$2:K22,J22,$M$2:M22))/(COUNTIF($K$2:K22,J22)),0)</f>
        <v>0</v>
      </c>
      <c r="AA22" s="1">
        <f>IFERROR((SUMIF($K$2:K22,J22,$L$2:L22))/(COUNTIF($K$2:K22,J22)),0)</f>
        <v>2</v>
      </c>
      <c r="AB22" s="1">
        <f t="shared" si="20"/>
        <v>-2</v>
      </c>
      <c r="AC22" s="9">
        <f>IFERROR((SUMIF($J$2:J22,K22,$L$2:L22))/(COUNTIF($J$2:J22,K22)),0)</f>
        <v>0</v>
      </c>
      <c r="AD22" s="9">
        <f>IFERROR((SUMIF($J$2:J22,K22,$M$2:M22))/(COUNTIF($J$2:J22,K22)),0)</f>
        <v>0</v>
      </c>
      <c r="AE22" s="9">
        <f t="shared" si="21"/>
        <v>0</v>
      </c>
      <c r="AF22" s="1">
        <f>IFERROR((SUMIF(K$2:K22,K22,M$2:M22)-M22)/(COUNTIF($K$2:K22,K22)-1),0)</f>
        <v>5</v>
      </c>
      <c r="AG22" s="1">
        <f>IFERROR((SUMIF(K$2:K22,K22,L$2:L22)-L22)/(COUNTIF($K$2:K22,K22)-1),0)</f>
        <v>0</v>
      </c>
      <c r="AH22" s="1">
        <f t="shared" si="22"/>
        <v>5</v>
      </c>
      <c r="AI22" s="1">
        <f t="shared" si="23"/>
        <v>0</v>
      </c>
      <c r="AJ22" s="1">
        <f t="shared" si="24"/>
        <v>3</v>
      </c>
      <c r="AK22" s="1">
        <f>SUMIF($J$2:K22,J22,AI$2:AJ22)-AI22</f>
        <v>0</v>
      </c>
      <c r="AL22" s="1">
        <f>SUMIF($AY$2:AZ22,AY22,$BI$2:BJ22)-BI22</f>
        <v>3</v>
      </c>
      <c r="AM22" s="1">
        <f>IFERROR((AK22)/(COUNTIF($J$2:K22,J22)-1),0)</f>
        <v>0</v>
      </c>
      <c r="AN22" s="1">
        <f>IFERROR((AL22)/(COUNTIF($J$2:K22,K22)-1),0)</f>
        <v>3</v>
      </c>
      <c r="AP22" t="str">
        <f t="shared" si="25"/>
        <v>SK Rapid Wien</v>
      </c>
      <c r="AQ22">
        <f>COUNTIF($J$2:J22,J22)</f>
        <v>1</v>
      </c>
      <c r="AR22">
        <f>COUNTIF($K$2:K22,K22)</f>
        <v>2</v>
      </c>
      <c r="AT22" s="1" t="str">
        <f t="shared" si="26"/>
        <v>FC Admira Wacker Mödling</v>
      </c>
      <c r="AU22" s="1" t="str">
        <f t="shared" si="27"/>
        <v>SK Rapid Wien</v>
      </c>
      <c r="AV22">
        <f t="shared" si="28"/>
        <v>3</v>
      </c>
      <c r="AW22" s="1">
        <f t="shared" si="29"/>
        <v>0</v>
      </c>
      <c r="AY22" t="str">
        <f t="shared" si="32"/>
        <v>SK Rapid Wien</v>
      </c>
      <c r="AZ22" t="str">
        <f t="shared" si="33"/>
        <v>FC Admira Wacker Mödling</v>
      </c>
      <c r="BA22">
        <f t="shared" si="34"/>
        <v>3</v>
      </c>
      <c r="BB22">
        <f t="shared" si="35"/>
        <v>0</v>
      </c>
      <c r="BD22" t="str">
        <f t="shared" si="36"/>
        <v>SK Rapid Wien</v>
      </c>
      <c r="BE22" t="str">
        <f t="shared" si="37"/>
        <v>FC Admira Wacker Mödling</v>
      </c>
      <c r="BF22">
        <f t="shared" si="30"/>
        <v>0</v>
      </c>
      <c r="BG22">
        <f t="shared" si="31"/>
        <v>3</v>
      </c>
      <c r="BI22">
        <f t="shared" si="38"/>
        <v>3</v>
      </c>
      <c r="BJ22">
        <f t="shared" si="39"/>
        <v>0</v>
      </c>
    </row>
    <row r="23" spans="1:62" x14ac:dyDescent="0.25">
      <c r="A23" t="s">
        <v>33</v>
      </c>
      <c r="B23" t="s">
        <v>286</v>
      </c>
      <c r="C23" t="s">
        <v>105</v>
      </c>
      <c r="D23" t="s">
        <v>54</v>
      </c>
      <c r="E23" t="s">
        <v>46</v>
      </c>
      <c r="F23" s="15">
        <v>0.85416666666666663</v>
      </c>
      <c r="G23" s="16">
        <v>15172</v>
      </c>
      <c r="H23" s="17">
        <v>4</v>
      </c>
      <c r="I23" s="17">
        <v>0</v>
      </c>
      <c r="J23" s="1" t="s">
        <v>68</v>
      </c>
      <c r="K23" s="1" t="s">
        <v>284</v>
      </c>
      <c r="L23" s="20">
        <v>1</v>
      </c>
      <c r="M23" s="20">
        <v>3</v>
      </c>
      <c r="N23" s="1" t="str">
        <f t="shared" si="14"/>
        <v>N</v>
      </c>
      <c r="O23" s="1" t="str">
        <f t="shared" si="15"/>
        <v>S</v>
      </c>
      <c r="P23" s="1">
        <f t="shared" si="16"/>
        <v>-2</v>
      </c>
      <c r="Q23" s="4">
        <f>IFERROR((SUMIF($J$2:K23,J23,$L$2:M23)-L23)/(COUNTIF($J$2:K23,J23)-1),0)</f>
        <v>1.6666666666666667</v>
      </c>
      <c r="R23" s="4">
        <f>IFERROR((SUMIF($AT$2:AT23,AT23,$AV$2:AW23)-AV23)/(COUNTIF($J$2:K23,J23)-1),0)</f>
        <v>0.66666666666666663</v>
      </c>
      <c r="S23" s="4">
        <f t="shared" si="17"/>
        <v>1</v>
      </c>
      <c r="T23" s="5">
        <f>IFERROR((SUMIF($AY$2:AZ23,AY23,$BA$2:BB23)-BA23)/(COUNTIF($J$2:K23,K23)-1),0)</f>
        <v>2</v>
      </c>
      <c r="U23" s="5">
        <f>IFERROR((SUMIF($BD$2:BE23,BD23,$BF$2:BG23)-BF23)/(COUNTIF($J$2:K23,K23)-1),0)</f>
        <v>0</v>
      </c>
      <c r="V23" s="5">
        <f t="shared" si="18"/>
        <v>2</v>
      </c>
      <c r="W23" s="9">
        <f>IFERROR((SUMIF($J$2:J23,J23,L$2:L23)-L23)/(COUNTIF($J$2:J23,J23)-1),0)</f>
        <v>3</v>
      </c>
      <c r="X23" s="9">
        <f>IFERROR((SUMIF($J$2:J23,J23,M$2:M23)-M23)/(COUNTIF($J$2:J23,J23)-1),0)</f>
        <v>2</v>
      </c>
      <c r="Y23" s="9">
        <f t="shared" si="19"/>
        <v>1</v>
      </c>
      <c r="Z23" s="1">
        <f>IFERROR((SUMIF($K$2:K23,J23,$M$2:M23))/(COUNTIF($K$2:K23,J23)),0)</f>
        <v>1</v>
      </c>
      <c r="AA23" s="1">
        <f>IFERROR((SUMIF($K$2:K23,J23,$L$2:L23))/(COUNTIF($K$2:K23,J23)),0)</f>
        <v>1</v>
      </c>
      <c r="AB23" s="1">
        <f t="shared" si="20"/>
        <v>0</v>
      </c>
      <c r="AC23" s="9">
        <f>IFERROR((SUMIF($J$2:J23,K23,$L$2:L23))/(COUNTIF($J$2:J23,K23)),0)</f>
        <v>2</v>
      </c>
      <c r="AD23" s="9">
        <f>IFERROR((SUMIF($J$2:J23,K23,$M$2:M23))/(COUNTIF($J$2:J23,K23)),0)</f>
        <v>0</v>
      </c>
      <c r="AE23" s="9">
        <f t="shared" si="21"/>
        <v>2</v>
      </c>
      <c r="AF23" s="1">
        <f>IFERROR((SUMIF(K$2:K23,K23,M$2:M23)-M23)/(COUNTIF($K$2:K23,K23)-1),0)</f>
        <v>0</v>
      </c>
      <c r="AG23" s="1">
        <f>IFERROR((SUMIF(K$2:K23,K23,L$2:L23)-L23)/(COUNTIF($K$2:K23,K23)-1),0)</f>
        <v>0</v>
      </c>
      <c r="AH23" s="1">
        <f t="shared" si="22"/>
        <v>0</v>
      </c>
      <c r="AI23" s="1">
        <f t="shared" si="23"/>
        <v>0</v>
      </c>
      <c r="AJ23" s="1">
        <f t="shared" si="24"/>
        <v>3</v>
      </c>
      <c r="AK23" s="1">
        <f>SUMIF($J$2:K23,J23,AI$2:AJ23)-AI23</f>
        <v>6</v>
      </c>
      <c r="AL23" s="1">
        <f>SUMIF($AY$2:AZ23,AY23,$BI$2:BJ23)-BI23</f>
        <v>3</v>
      </c>
      <c r="AM23" s="1">
        <f>IFERROR((AK23)/(COUNTIF($J$2:K23,J23)-1),0)</f>
        <v>2</v>
      </c>
      <c r="AN23" s="1">
        <f>IFERROR((AL23)/(COUNTIF($J$2:K23,K23)-1),0)</f>
        <v>3</v>
      </c>
      <c r="AP23" t="str">
        <f t="shared" si="25"/>
        <v>TSV Hartberg</v>
      </c>
      <c r="AQ23">
        <f>COUNTIF($J$2:J23,J23)</f>
        <v>2</v>
      </c>
      <c r="AR23">
        <f>COUNTIF($K$2:K23,K23)</f>
        <v>1</v>
      </c>
      <c r="AT23" s="1" t="str">
        <f t="shared" si="26"/>
        <v>SK Sturm Graz</v>
      </c>
      <c r="AU23" s="1" t="str">
        <f t="shared" si="27"/>
        <v>Ajax Amsterdam</v>
      </c>
      <c r="AV23">
        <f t="shared" si="28"/>
        <v>3</v>
      </c>
      <c r="AW23" s="1">
        <f t="shared" si="29"/>
        <v>1</v>
      </c>
      <c r="AY23" t="str">
        <f t="shared" si="32"/>
        <v>Ajax Amsterdam</v>
      </c>
      <c r="AZ23" t="str">
        <f t="shared" si="33"/>
        <v>SK Sturm Graz</v>
      </c>
      <c r="BA23">
        <f t="shared" si="34"/>
        <v>3</v>
      </c>
      <c r="BB23">
        <f t="shared" si="35"/>
        <v>1</v>
      </c>
      <c r="BD23" t="str">
        <f t="shared" si="36"/>
        <v>Ajax Amsterdam</v>
      </c>
      <c r="BE23" t="str">
        <f t="shared" si="37"/>
        <v>SK Sturm Graz</v>
      </c>
      <c r="BF23">
        <f t="shared" si="30"/>
        <v>1</v>
      </c>
      <c r="BG23">
        <f t="shared" si="31"/>
        <v>3</v>
      </c>
      <c r="BI23">
        <f t="shared" si="38"/>
        <v>3</v>
      </c>
      <c r="BJ23">
        <f t="shared" si="39"/>
        <v>0</v>
      </c>
    </row>
    <row r="24" spans="1:62" x14ac:dyDescent="0.25">
      <c r="A24" t="s">
        <v>59</v>
      </c>
      <c r="B24" t="s">
        <v>339</v>
      </c>
      <c r="C24" t="s">
        <v>105</v>
      </c>
      <c r="D24" t="s">
        <v>54</v>
      </c>
      <c r="E24" t="s">
        <v>61</v>
      </c>
      <c r="F24" s="15">
        <v>0.77083333333333337</v>
      </c>
      <c r="G24" s="16">
        <v>1975</v>
      </c>
      <c r="H24" s="17">
        <v>4</v>
      </c>
      <c r="I24" s="17">
        <v>0</v>
      </c>
      <c r="J24" s="1" t="s">
        <v>338</v>
      </c>
      <c r="K24" s="1" t="s">
        <v>0</v>
      </c>
      <c r="L24" s="20">
        <v>1</v>
      </c>
      <c r="M24" s="20">
        <v>2</v>
      </c>
      <c r="N24" s="1" t="str">
        <f t="shared" si="14"/>
        <v>N</v>
      </c>
      <c r="O24" s="1" t="str">
        <f t="shared" si="15"/>
        <v>S</v>
      </c>
      <c r="P24" s="1">
        <f t="shared" si="16"/>
        <v>-1</v>
      </c>
      <c r="Q24" s="4">
        <f>IFERROR((SUMIF($J$2:K24,J24,$L$2:M24)-L24)/(COUNTIF($J$2:K24,J24)-1),0)</f>
        <v>0</v>
      </c>
      <c r="R24" s="4">
        <f>IFERROR((SUMIF($AT$2:AT24,AT24,$AV$2:AW24)-AV24)/(COUNTIF($J$2:K24,J24)-1),0)</f>
        <v>0</v>
      </c>
      <c r="S24" s="4">
        <f t="shared" si="17"/>
        <v>0</v>
      </c>
      <c r="T24" s="5">
        <f>IFERROR((SUMIF($AY$2:AZ24,AY24,$BA$2:BB24)-BA24)/(COUNTIF($J$2:K24,K24)-1),0)</f>
        <v>2.6666666666666665</v>
      </c>
      <c r="U24" s="5">
        <f>IFERROR((SUMIF($BD$2:BE24,BD24,$BF$2:BG24)-BF24)/(COUNTIF($J$2:K24,K24)-1),0)</f>
        <v>1</v>
      </c>
      <c r="V24" s="5">
        <f t="shared" si="18"/>
        <v>1.6666666666666665</v>
      </c>
      <c r="W24" s="9">
        <f>IFERROR((SUMIF($J$2:J24,J24,L$2:L24)-L24)/(COUNTIF($J$2:J24,J24)-1),0)</f>
        <v>0</v>
      </c>
      <c r="X24" s="9">
        <f>IFERROR((SUMIF($J$2:J24,J24,M$2:M24)-M24)/(COUNTIF($J$2:J24,J24)-1),0)</f>
        <v>0</v>
      </c>
      <c r="Y24" s="9">
        <f t="shared" si="19"/>
        <v>0</v>
      </c>
      <c r="Z24" s="1">
        <f>IFERROR((SUMIF($K$2:K24,J24,$M$2:M24))/(COUNTIF($K$2:K24,J24)),0)</f>
        <v>0</v>
      </c>
      <c r="AA24" s="1">
        <f>IFERROR((SUMIF($K$2:K24,J24,$L$2:L24))/(COUNTIF($K$2:K24,J24)),0)</f>
        <v>4</v>
      </c>
      <c r="AB24" s="1">
        <f t="shared" si="20"/>
        <v>-4</v>
      </c>
      <c r="AC24" s="9">
        <f>IFERROR((SUMIF($J$2:J24,K24,$L$2:L24))/(COUNTIF($J$2:J24,K24)),0)</f>
        <v>4</v>
      </c>
      <c r="AD24" s="9">
        <f>IFERROR((SUMIF($J$2:J24,K24,$M$2:M24))/(COUNTIF($J$2:J24,K24)),0)</f>
        <v>0</v>
      </c>
      <c r="AE24" s="9">
        <f t="shared" si="21"/>
        <v>4</v>
      </c>
      <c r="AF24" s="1">
        <f>IFERROR((SUMIF(K$2:K24,K24,M$2:M24)-M24)/(COUNTIF($K$2:K24,K24)-1),0)</f>
        <v>2</v>
      </c>
      <c r="AG24" s="1">
        <f>IFERROR((SUMIF(K$2:K24,K24,L$2:L24)-L24)/(COUNTIF($K$2:K24,K24)-1),0)</f>
        <v>1.5</v>
      </c>
      <c r="AH24" s="1">
        <f t="shared" si="22"/>
        <v>0.5</v>
      </c>
      <c r="AI24" s="1">
        <f t="shared" si="23"/>
        <v>0</v>
      </c>
      <c r="AJ24" s="1">
        <f t="shared" si="24"/>
        <v>3</v>
      </c>
      <c r="AK24" s="1">
        <f>SUMIF($J$2:K24,J24,AI$2:AJ24)-AI24</f>
        <v>0</v>
      </c>
      <c r="AL24" s="1">
        <f>SUMIF($AY$2:AZ24,AY24,$BI$2:BJ24)-BI24</f>
        <v>6</v>
      </c>
      <c r="AM24" s="1">
        <f>IFERROR((AK24)/(COUNTIF($J$2:K24,J24)-1),0)</f>
        <v>0</v>
      </c>
      <c r="AN24" s="1">
        <f>IFERROR((AL24)/(COUNTIF($J$2:K24,K24)-1),0)</f>
        <v>2</v>
      </c>
      <c r="AP24" t="str">
        <f t="shared" si="25"/>
        <v>LASK</v>
      </c>
      <c r="AQ24">
        <f>COUNTIF($J$2:J24,J24)</f>
        <v>1</v>
      </c>
      <c r="AR24">
        <f>COUNTIF($K$2:K24,K24)</f>
        <v>3</v>
      </c>
      <c r="AT24" s="1" t="str">
        <f t="shared" si="26"/>
        <v>Lillestrøm SK</v>
      </c>
      <c r="AU24" s="1" t="str">
        <f t="shared" si="27"/>
        <v>LASK</v>
      </c>
      <c r="AV24">
        <f t="shared" si="28"/>
        <v>2</v>
      </c>
      <c r="AW24" s="1">
        <f t="shared" si="29"/>
        <v>1</v>
      </c>
      <c r="AY24" t="str">
        <f t="shared" si="32"/>
        <v>LASK</v>
      </c>
      <c r="AZ24" t="str">
        <f t="shared" si="33"/>
        <v>Lillestrøm SK</v>
      </c>
      <c r="BA24">
        <f t="shared" si="34"/>
        <v>2</v>
      </c>
      <c r="BB24">
        <f t="shared" si="35"/>
        <v>1</v>
      </c>
      <c r="BD24" t="str">
        <f t="shared" si="36"/>
        <v>LASK</v>
      </c>
      <c r="BE24" t="str">
        <f t="shared" si="37"/>
        <v>Lillestrøm SK</v>
      </c>
      <c r="BF24">
        <f t="shared" si="30"/>
        <v>1</v>
      </c>
      <c r="BG24">
        <f t="shared" si="31"/>
        <v>2</v>
      </c>
      <c r="BI24">
        <f t="shared" si="38"/>
        <v>3</v>
      </c>
      <c r="BJ24">
        <f t="shared" si="39"/>
        <v>0</v>
      </c>
    </row>
    <row r="25" spans="1:62" x14ac:dyDescent="0.25">
      <c r="A25" t="s">
        <v>59</v>
      </c>
      <c r="B25" t="s">
        <v>339</v>
      </c>
      <c r="C25" t="s">
        <v>105</v>
      </c>
      <c r="D25" t="s">
        <v>54</v>
      </c>
      <c r="E25" t="s">
        <v>61</v>
      </c>
      <c r="F25" s="15">
        <v>0.79166666666666663</v>
      </c>
      <c r="G25" s="16">
        <v>2400</v>
      </c>
      <c r="H25" s="17">
        <v>4</v>
      </c>
      <c r="I25" s="17">
        <v>0</v>
      </c>
      <c r="J25" s="1" t="s">
        <v>56</v>
      </c>
      <c r="K25" s="1" t="s">
        <v>367</v>
      </c>
      <c r="L25" s="20">
        <v>1</v>
      </c>
      <c r="M25" s="20">
        <v>3</v>
      </c>
      <c r="N25" s="1" t="str">
        <f t="shared" si="14"/>
        <v>N</v>
      </c>
      <c r="O25" s="1" t="str">
        <f t="shared" si="15"/>
        <v>S</v>
      </c>
      <c r="P25" s="1">
        <f t="shared" si="16"/>
        <v>-2</v>
      </c>
      <c r="Q25" s="4">
        <f>IFERROR((SUMIF($J$2:K25,J25,$L$2:M25)-L25)/(COUNTIF($J$2:K25,J25)-1),0)</f>
        <v>0</v>
      </c>
      <c r="R25" s="4">
        <f>IFERROR((SUMIF($AT$2:AT25,AT25,$AV$2:AW25)-AV25)/(COUNTIF($J$2:K25,J25)-1),0)</f>
        <v>1</v>
      </c>
      <c r="S25" s="4">
        <f t="shared" si="17"/>
        <v>-1</v>
      </c>
      <c r="T25" s="5">
        <f>IFERROR((SUMIF($AY$2:AZ25,AY25,$BA$2:BB25)-BA25)/(COUNTIF($J$2:K25,K25)-1),0)</f>
        <v>3</v>
      </c>
      <c r="U25" s="5">
        <f>IFERROR((SUMIF($BD$2:BE25,BD25,$BF$2:BG25)-BF25)/(COUNTIF($J$2:K25,K25)-1),0)</f>
        <v>0</v>
      </c>
      <c r="V25" s="5">
        <f t="shared" si="18"/>
        <v>3</v>
      </c>
      <c r="W25" s="9">
        <f>IFERROR((SUMIF($J$2:J25,J25,L$2:L25)-L25)/(COUNTIF($J$2:J25,J25)-1),0)</f>
        <v>0</v>
      </c>
      <c r="X25" s="9">
        <f>IFERROR((SUMIF($J$2:J25,J25,M$2:M25)-M25)/(COUNTIF($J$2:J25,J25)-1),0)</f>
        <v>3</v>
      </c>
      <c r="Y25" s="9">
        <f t="shared" si="19"/>
        <v>-3</v>
      </c>
      <c r="Z25" s="1">
        <f>IFERROR((SUMIF($K$2:K25,J25,$M$2:M25))/(COUNTIF($K$2:K25,J25)),0)</f>
        <v>0</v>
      </c>
      <c r="AA25" s="1">
        <f>IFERROR((SUMIF($K$2:K25,J25,$L$2:L25))/(COUNTIF($K$2:K25,J25)),0)</f>
        <v>2</v>
      </c>
      <c r="AB25" s="1">
        <f t="shared" si="20"/>
        <v>-2</v>
      </c>
      <c r="AC25" s="9">
        <f>IFERROR((SUMIF($J$2:J25,K25,$L$2:L25))/(COUNTIF($J$2:J25,K25)),0)</f>
        <v>3</v>
      </c>
      <c r="AD25" s="9">
        <f>IFERROR((SUMIF($J$2:J25,K25,$M$2:M25))/(COUNTIF($J$2:J25,K25)),0)</f>
        <v>0</v>
      </c>
      <c r="AE25" s="9">
        <f t="shared" si="21"/>
        <v>3</v>
      </c>
      <c r="AF25" s="1">
        <f>IFERROR((SUMIF(K$2:K25,K25,M$2:M25)-M25)/(COUNTIF($K$2:K25,K25)-1),0)</f>
        <v>0</v>
      </c>
      <c r="AG25" s="1">
        <f>IFERROR((SUMIF(K$2:K25,K25,L$2:L25)-L25)/(COUNTIF($K$2:K25,K25)-1),0)</f>
        <v>0</v>
      </c>
      <c r="AH25" s="1">
        <f t="shared" si="22"/>
        <v>0</v>
      </c>
      <c r="AI25" s="1">
        <f t="shared" si="23"/>
        <v>0</v>
      </c>
      <c r="AJ25" s="1">
        <f t="shared" si="24"/>
        <v>3</v>
      </c>
      <c r="AK25" s="1">
        <f>SUMIF($J$2:K25,J25,AI$2:AJ25)-AI25</f>
        <v>0</v>
      </c>
      <c r="AL25" s="1">
        <f>SUMIF($AY$2:AZ25,AY25,$BI$2:BJ25)-BI25</f>
        <v>3</v>
      </c>
      <c r="AM25" s="1">
        <f>IFERROR((AK25)/(COUNTIF($J$2:K25,J25)-1),0)</f>
        <v>0</v>
      </c>
      <c r="AN25" s="1">
        <f>IFERROR((AL25)/(COUNTIF($J$2:K25,K25)-1),0)</f>
        <v>3</v>
      </c>
      <c r="AP25" t="str">
        <f t="shared" si="25"/>
        <v>SK Rapid Wien</v>
      </c>
      <c r="AQ25">
        <f>COUNTIF($J$2:J25,J25)</f>
        <v>2</v>
      </c>
      <c r="AR25">
        <f>COUNTIF($K$2:K25,K25)</f>
        <v>1</v>
      </c>
      <c r="AT25" s="1" t="str">
        <f t="shared" si="26"/>
        <v>FC Admira Wacker Mödling</v>
      </c>
      <c r="AU25" s="1" t="str">
        <f t="shared" si="27"/>
        <v>ZSKA Sofia</v>
      </c>
      <c r="AV25">
        <f t="shared" si="28"/>
        <v>3</v>
      </c>
      <c r="AW25" s="1">
        <f t="shared" si="29"/>
        <v>1</v>
      </c>
      <c r="AY25" t="str">
        <f t="shared" si="32"/>
        <v>ZSKA Sofia</v>
      </c>
      <c r="AZ25" t="str">
        <f t="shared" si="33"/>
        <v>FC Admira Wacker Mödling</v>
      </c>
      <c r="BA25">
        <f t="shared" si="34"/>
        <v>3</v>
      </c>
      <c r="BB25">
        <f t="shared" si="35"/>
        <v>1</v>
      </c>
      <c r="BD25" t="str">
        <f t="shared" si="36"/>
        <v>ZSKA Sofia</v>
      </c>
      <c r="BE25" t="str">
        <f t="shared" si="37"/>
        <v>FC Admira Wacker Mödling</v>
      </c>
      <c r="BF25">
        <f t="shared" si="30"/>
        <v>1</v>
      </c>
      <c r="BG25">
        <f t="shared" si="31"/>
        <v>3</v>
      </c>
      <c r="BI25">
        <f t="shared" si="38"/>
        <v>3</v>
      </c>
      <c r="BJ25">
        <f t="shared" si="39"/>
        <v>0</v>
      </c>
    </row>
    <row r="26" spans="1:62" x14ac:dyDescent="0.25">
      <c r="A26" t="s">
        <v>47</v>
      </c>
      <c r="B26" t="s">
        <v>287</v>
      </c>
      <c r="C26" t="s">
        <v>105</v>
      </c>
      <c r="D26" t="s">
        <v>54</v>
      </c>
      <c r="E26" t="s">
        <v>43</v>
      </c>
      <c r="F26" s="15">
        <v>0.70833333333333337</v>
      </c>
      <c r="G26" s="16">
        <v>7820</v>
      </c>
      <c r="H26" s="17">
        <v>3</v>
      </c>
      <c r="I26" s="17">
        <v>0</v>
      </c>
      <c r="J26" s="1" t="s">
        <v>245</v>
      </c>
      <c r="K26" s="1" t="s">
        <v>68</v>
      </c>
      <c r="L26" s="20">
        <v>2</v>
      </c>
      <c r="M26" s="20">
        <v>3</v>
      </c>
      <c r="N26" s="1" t="str">
        <f t="shared" si="14"/>
        <v>N</v>
      </c>
      <c r="O26" s="1" t="str">
        <f t="shared" si="15"/>
        <v>S</v>
      </c>
      <c r="P26" s="1">
        <f t="shared" si="16"/>
        <v>-1</v>
      </c>
      <c r="Q26" s="4">
        <f>IFERROR((SUMIF($J$2:K26,J26,$L$2:M26)-L26)/(COUNTIF($J$2:K26,J26)-1),0)</f>
        <v>2</v>
      </c>
      <c r="R26" s="4">
        <f>IFERROR((SUMIF($AT$2:AT26,AT26,$AV$2:AW26)-AV26)/(COUNTIF($J$2:K26,J26)-1),0)</f>
        <v>0</v>
      </c>
      <c r="S26" s="4">
        <f t="shared" si="17"/>
        <v>2</v>
      </c>
      <c r="T26" s="5">
        <f>IFERROR((SUMIF($AY$2:AZ26,AY26,$BA$2:BB26)-BA26)/(COUNTIF($J$2:K26,K26)-1),0)</f>
        <v>1.5</v>
      </c>
      <c r="U26" s="5">
        <f>IFERROR((SUMIF($BD$2:BE26,BD26,$BF$2:BG26)-BF26)/(COUNTIF($J$2:K26,K26)-1),0)</f>
        <v>1.75</v>
      </c>
      <c r="V26" s="5">
        <f t="shared" si="18"/>
        <v>-0.25</v>
      </c>
      <c r="W26" s="9">
        <f>IFERROR((SUMIF($J$2:J26,J26,L$2:L26)-L26)/(COUNTIF($J$2:J26,J26)-1),0)</f>
        <v>0</v>
      </c>
      <c r="X26" s="9">
        <f>IFERROR((SUMIF($J$2:J26,J26,M$2:M26)-M26)/(COUNTIF($J$2:J26,J26)-1),0)</f>
        <v>0</v>
      </c>
      <c r="Y26" s="9">
        <f t="shared" si="19"/>
        <v>0</v>
      </c>
      <c r="Z26" s="1">
        <f>IFERROR((SUMIF($K$2:K26,J26,$M$2:M26))/(COUNTIF($K$2:K26,J26)),0)</f>
        <v>2</v>
      </c>
      <c r="AA26" s="1">
        <f>IFERROR((SUMIF($K$2:K26,J26,$L$2:L26))/(COUNTIF($K$2:K26,J26)),0)</f>
        <v>2</v>
      </c>
      <c r="AB26" s="1">
        <f t="shared" si="20"/>
        <v>0</v>
      </c>
      <c r="AC26" s="9">
        <f>IFERROR((SUMIF($J$2:J26,K26,$L$2:L26))/(COUNTIF($J$2:J26,K26)),0)</f>
        <v>2</v>
      </c>
      <c r="AD26" s="9">
        <f>IFERROR((SUMIF($J$2:J26,K26,$M$2:M26))/(COUNTIF($J$2:J26,K26)),0)</f>
        <v>2.5</v>
      </c>
      <c r="AE26" s="9">
        <f t="shared" si="21"/>
        <v>-0.5</v>
      </c>
      <c r="AF26" s="1">
        <f>IFERROR((SUMIF(K$2:K26,K26,M$2:M26)-M26)/(COUNTIF($K$2:K26,K26)-1),0)</f>
        <v>1</v>
      </c>
      <c r="AG26" s="1">
        <f>IFERROR((SUMIF(K$2:K26,K26,L$2:L26)-L26)/(COUNTIF($K$2:K26,K26)-1),0)</f>
        <v>1</v>
      </c>
      <c r="AH26" s="1">
        <f t="shared" si="22"/>
        <v>0</v>
      </c>
      <c r="AI26" s="1">
        <f t="shared" si="23"/>
        <v>0</v>
      </c>
      <c r="AJ26" s="1">
        <f t="shared" si="24"/>
        <v>3</v>
      </c>
      <c r="AK26" s="1">
        <f>SUMIF($J$2:K26,J26,AI$2:AJ26)-AI26</f>
        <v>3</v>
      </c>
      <c r="AL26" s="1">
        <f>SUMIF($AY$2:AZ26,AY26,$BI$2:BJ26)-BI26</f>
        <v>6</v>
      </c>
      <c r="AM26" s="1">
        <f>IFERROR((AK26)/(COUNTIF($J$2:K26,J26)-1),0)</f>
        <v>1.5</v>
      </c>
      <c r="AN26" s="1">
        <f>IFERROR((AL26)/(COUNTIF($J$2:K26,K26)-1),0)</f>
        <v>1.5</v>
      </c>
      <c r="AP26" t="str">
        <f t="shared" si="25"/>
        <v>SK Sturm Graz</v>
      </c>
      <c r="AQ26">
        <f>COUNTIF($J$2:J26,J26)</f>
        <v>1</v>
      </c>
      <c r="AR26">
        <f>COUNTIF($K$2:K26,K26)</f>
        <v>3</v>
      </c>
      <c r="AT26" s="1" t="str">
        <f t="shared" si="26"/>
        <v>FC Wacker Innsbruck</v>
      </c>
      <c r="AU26" s="1" t="str">
        <f t="shared" si="27"/>
        <v>SK Sturm Graz</v>
      </c>
      <c r="AV26">
        <f t="shared" si="28"/>
        <v>3</v>
      </c>
      <c r="AW26" s="1">
        <f t="shared" si="29"/>
        <v>2</v>
      </c>
      <c r="AY26" t="str">
        <f t="shared" si="32"/>
        <v>SK Sturm Graz</v>
      </c>
      <c r="AZ26" t="str">
        <f t="shared" si="33"/>
        <v>FC Wacker Innsbruck</v>
      </c>
      <c r="BA26">
        <f t="shared" si="34"/>
        <v>3</v>
      </c>
      <c r="BB26">
        <f t="shared" si="35"/>
        <v>2</v>
      </c>
      <c r="BD26" t="str">
        <f t="shared" si="36"/>
        <v>SK Sturm Graz</v>
      </c>
      <c r="BE26" t="str">
        <f t="shared" si="37"/>
        <v>FC Wacker Innsbruck</v>
      </c>
      <c r="BF26">
        <f t="shared" si="30"/>
        <v>2</v>
      </c>
      <c r="BG26">
        <f t="shared" si="31"/>
        <v>3</v>
      </c>
      <c r="BI26">
        <f t="shared" si="38"/>
        <v>3</v>
      </c>
      <c r="BJ26">
        <f t="shared" si="39"/>
        <v>0</v>
      </c>
    </row>
    <row r="27" spans="1:62" x14ac:dyDescent="0.25">
      <c r="A27" t="s">
        <v>47</v>
      </c>
      <c r="B27" t="s">
        <v>287</v>
      </c>
      <c r="C27" t="s">
        <v>105</v>
      </c>
      <c r="D27" t="s">
        <v>54</v>
      </c>
      <c r="E27" t="s">
        <v>43</v>
      </c>
      <c r="F27" s="15">
        <v>0.70833333333333337</v>
      </c>
      <c r="G27" s="16">
        <v>3500</v>
      </c>
      <c r="H27" s="17">
        <v>6</v>
      </c>
      <c r="I27" s="17">
        <v>0</v>
      </c>
      <c r="J27" s="1" t="s">
        <v>76</v>
      </c>
      <c r="K27" s="1" t="s">
        <v>40</v>
      </c>
      <c r="L27" s="20">
        <v>0</v>
      </c>
      <c r="M27" s="20">
        <v>2</v>
      </c>
      <c r="N27" s="1" t="str">
        <f t="shared" si="14"/>
        <v>N</v>
      </c>
      <c r="O27" s="1" t="str">
        <f t="shared" si="15"/>
        <v>S</v>
      </c>
      <c r="P27" s="1">
        <f t="shared" si="16"/>
        <v>-2</v>
      </c>
      <c r="Q27" s="4">
        <f>IFERROR((SUMIF($J$2:K27,J27,$L$2:M27)-L27)/(COUNTIF($J$2:K27,J27)-1),0)</f>
        <v>3</v>
      </c>
      <c r="R27" s="4">
        <f>IFERROR((SUMIF($AT$2:AT27,AT27,$AV$2:AW27)-AV27)/(COUNTIF($J$2:K27,J27)-1),0)</f>
        <v>0</v>
      </c>
      <c r="S27" s="4">
        <f t="shared" si="17"/>
        <v>3</v>
      </c>
      <c r="T27" s="5">
        <f>IFERROR((SUMIF($AY$2:AZ27,AY27,$BA$2:BB27)-BA27)/(COUNTIF($J$2:K27,K27)-1),0)</f>
        <v>4.5</v>
      </c>
      <c r="U27" s="5">
        <f>IFERROR((SUMIF($BD$2:BE27,BD27,$BF$2:BG27)-BF27)/(COUNTIF($J$2:K27,K27)-1),0)</f>
        <v>0.5</v>
      </c>
      <c r="V27" s="5">
        <f t="shared" si="18"/>
        <v>4</v>
      </c>
      <c r="W27" s="9">
        <f>IFERROR((SUMIF($J$2:J27,J27,L$2:L27)-L27)/(COUNTIF($J$2:J27,J27)-1),0)</f>
        <v>0</v>
      </c>
      <c r="X27" s="9">
        <f>IFERROR((SUMIF($J$2:J27,J27,M$2:M27)-M27)/(COUNTIF($J$2:J27,J27)-1),0)</f>
        <v>0</v>
      </c>
      <c r="Y27" s="9">
        <f t="shared" si="19"/>
        <v>0</v>
      </c>
      <c r="Z27" s="1">
        <f>IFERROR((SUMIF($K$2:K27,J27,$M$2:M27))/(COUNTIF($K$2:K27,J27)),0)</f>
        <v>3</v>
      </c>
      <c r="AA27" s="1">
        <f>IFERROR((SUMIF($K$2:K27,J27,$L$2:L27))/(COUNTIF($K$2:K27,J27)),0)</f>
        <v>1.5</v>
      </c>
      <c r="AB27" s="1">
        <f t="shared" si="20"/>
        <v>1.5</v>
      </c>
      <c r="AC27" s="9">
        <f>IFERROR((SUMIF($J$2:J27,K27,$L$2:L27))/(COUNTIF($J$2:J27,K27)),0)</f>
        <v>3</v>
      </c>
      <c r="AD27" s="9">
        <f>IFERROR((SUMIF($J$2:J27,K27,$M$2:M27))/(COUNTIF($J$2:J27,K27)),0)</f>
        <v>1</v>
      </c>
      <c r="AE27" s="9">
        <f t="shared" si="21"/>
        <v>2</v>
      </c>
      <c r="AF27" s="1">
        <f>IFERROR((SUMIF(K$2:K27,K27,M$2:M27)-M27)/(COUNTIF($K$2:K27,K27)-1),0)</f>
        <v>6</v>
      </c>
      <c r="AG27" s="1">
        <f>IFERROR((SUMIF(K$2:K27,K27,L$2:L27)-L27)/(COUNTIF($K$2:K27,K27)-1),0)</f>
        <v>0</v>
      </c>
      <c r="AH27" s="1">
        <f t="shared" si="22"/>
        <v>6</v>
      </c>
      <c r="AI27" s="1">
        <f t="shared" si="23"/>
        <v>0</v>
      </c>
      <c r="AJ27" s="1">
        <f t="shared" si="24"/>
        <v>3</v>
      </c>
      <c r="AK27" s="1">
        <f>SUMIF($J$2:K27,J27,AI$2:AJ27)-AI27</f>
        <v>6</v>
      </c>
      <c r="AL27" s="1">
        <f>SUMIF($AY$2:AZ27,AY27,$BI$2:BJ27)-BI27</f>
        <v>6</v>
      </c>
      <c r="AM27" s="1">
        <f>IFERROR((AK27)/(COUNTIF($J$2:K27,J27)-1),0)</f>
        <v>3</v>
      </c>
      <c r="AN27" s="1">
        <f>IFERROR((AL27)/(COUNTIF($J$2:K27,K27)-1),0)</f>
        <v>3</v>
      </c>
      <c r="AP27" t="str">
        <f t="shared" si="25"/>
        <v>Red Bull Salzburg</v>
      </c>
      <c r="AQ27">
        <f>COUNTIF($J$2:J27,J27)</f>
        <v>1</v>
      </c>
      <c r="AR27">
        <f>COUNTIF($K$2:K27,K27)</f>
        <v>2</v>
      </c>
      <c r="AT27" s="1" t="str">
        <f t="shared" si="26"/>
        <v>SV Mattersburg</v>
      </c>
      <c r="AU27" s="1" t="str">
        <f t="shared" si="27"/>
        <v>Red Bull Salzburg</v>
      </c>
      <c r="AV27">
        <f t="shared" si="28"/>
        <v>2</v>
      </c>
      <c r="AW27" s="1">
        <f t="shared" si="29"/>
        <v>0</v>
      </c>
      <c r="AY27" t="str">
        <f t="shared" si="32"/>
        <v>Red Bull Salzburg</v>
      </c>
      <c r="AZ27" t="str">
        <f t="shared" si="33"/>
        <v>SV Mattersburg</v>
      </c>
      <c r="BA27">
        <f t="shared" si="34"/>
        <v>2</v>
      </c>
      <c r="BB27">
        <f t="shared" si="35"/>
        <v>0</v>
      </c>
      <c r="BD27" t="str">
        <f t="shared" si="36"/>
        <v>Red Bull Salzburg</v>
      </c>
      <c r="BE27" t="str">
        <f t="shared" si="37"/>
        <v>SV Mattersburg</v>
      </c>
      <c r="BF27">
        <f t="shared" si="30"/>
        <v>0</v>
      </c>
      <c r="BG27">
        <f t="shared" si="31"/>
        <v>2</v>
      </c>
      <c r="BI27">
        <f t="shared" si="38"/>
        <v>3</v>
      </c>
      <c r="BJ27">
        <f t="shared" si="39"/>
        <v>0</v>
      </c>
    </row>
    <row r="28" spans="1:62" x14ac:dyDescent="0.25">
      <c r="A28" t="s">
        <v>47</v>
      </c>
      <c r="B28" t="s">
        <v>287</v>
      </c>
      <c r="C28" t="s">
        <v>105</v>
      </c>
      <c r="D28" t="s">
        <v>54</v>
      </c>
      <c r="E28" t="s">
        <v>43</v>
      </c>
      <c r="F28" s="15">
        <v>0.70833333333333337</v>
      </c>
      <c r="G28" s="16">
        <v>15200</v>
      </c>
      <c r="H28" s="17">
        <v>6</v>
      </c>
      <c r="I28" s="17">
        <v>0</v>
      </c>
      <c r="J28" s="1" t="s">
        <v>71</v>
      </c>
      <c r="K28" s="1" t="s">
        <v>58</v>
      </c>
      <c r="L28" s="20">
        <v>1</v>
      </c>
      <c r="M28" s="20">
        <v>1</v>
      </c>
      <c r="N28" s="1" t="str">
        <f t="shared" si="14"/>
        <v>U</v>
      </c>
      <c r="O28" s="1" t="str">
        <f t="shared" si="15"/>
        <v>U</v>
      </c>
      <c r="P28" s="1">
        <f t="shared" si="16"/>
        <v>0</v>
      </c>
      <c r="Q28" s="4">
        <f>IFERROR((SUMIF($J$2:K28,J28,$L$2:M28)-L28)/(COUNTIF($J$2:K28,J28)-1),0)</f>
        <v>4</v>
      </c>
      <c r="R28" s="4">
        <f>IFERROR((SUMIF($AT$2:AT28,AT28,$AV$2:AW28)-AV28)/(COUNTIF($J$2:K28,J28)-1),0)</f>
        <v>0</v>
      </c>
      <c r="S28" s="4">
        <f t="shared" si="17"/>
        <v>4</v>
      </c>
      <c r="T28" s="5">
        <f>IFERROR((SUMIF($AY$2:AZ28,AY28,$BA$2:BB28)-BA28)/(COUNTIF($J$2:K28,K28)-1),0)</f>
        <v>2.5</v>
      </c>
      <c r="U28" s="5">
        <f>IFERROR((SUMIF($BD$2:BE28,BD28,$BF$2:BG28)-BF28)/(COUNTIF($J$2:K28,K28)-1),0)</f>
        <v>1.5</v>
      </c>
      <c r="V28" s="5">
        <f t="shared" si="18"/>
        <v>1</v>
      </c>
      <c r="W28" s="9">
        <f>IFERROR((SUMIF($J$2:J28,J28,L$2:L28)-L28)/(COUNTIF($J$2:J28,J28)-1),0)</f>
        <v>0</v>
      </c>
      <c r="X28" s="9">
        <f>IFERROR((SUMIF($J$2:J28,J28,M$2:M28)-M28)/(COUNTIF($J$2:J28,J28)-1),0)</f>
        <v>0</v>
      </c>
      <c r="Y28" s="9">
        <f t="shared" si="19"/>
        <v>0</v>
      </c>
      <c r="Z28" s="1">
        <f>IFERROR((SUMIF($K$2:K28,J28,$M$2:M28))/(COUNTIF($K$2:K28,J28)),0)</f>
        <v>4</v>
      </c>
      <c r="AA28" s="1">
        <f>IFERROR((SUMIF($K$2:K28,J28,$L$2:L28))/(COUNTIF($K$2:K28,J28)),0)</f>
        <v>0</v>
      </c>
      <c r="AB28" s="1">
        <f t="shared" si="20"/>
        <v>4</v>
      </c>
      <c r="AC28" s="9">
        <f>IFERROR((SUMIF($J$2:J28,K28,$L$2:L28))/(COUNTIF($J$2:J28,K28)),0)</f>
        <v>2</v>
      </c>
      <c r="AD28" s="9">
        <f>IFERROR((SUMIF($J$2:J28,K28,$M$2:M28))/(COUNTIF($J$2:J28,K28)),0)</f>
        <v>3</v>
      </c>
      <c r="AE28" s="9">
        <f t="shared" si="21"/>
        <v>-1</v>
      </c>
      <c r="AF28" s="1">
        <f>IFERROR((SUMIF(K$2:K28,K28,M$2:M28)-M28)/(COUNTIF($K$2:K28,K28)-1),0)</f>
        <v>3</v>
      </c>
      <c r="AG28" s="1">
        <f>IFERROR((SUMIF(K$2:K28,K28,L$2:L28)-L28)/(COUNTIF($K$2:K28,K28)-1),0)</f>
        <v>0</v>
      </c>
      <c r="AH28" s="1">
        <f t="shared" si="22"/>
        <v>3</v>
      </c>
      <c r="AI28" s="1">
        <f t="shared" si="23"/>
        <v>1</v>
      </c>
      <c r="AJ28" s="1">
        <f t="shared" si="24"/>
        <v>1</v>
      </c>
      <c r="AK28" s="1">
        <f>SUMIF($J$2:K28,J28,AI$2:AJ28)-AI28</f>
        <v>6</v>
      </c>
      <c r="AL28" s="1">
        <f>SUMIF($AY$2:AZ28,AY28,$BI$2:BJ28)-BI28</f>
        <v>3</v>
      </c>
      <c r="AM28" s="1">
        <f>IFERROR((AK28)/(COUNTIF($J$2:K28,J28)-1),0)</f>
        <v>3</v>
      </c>
      <c r="AN28" s="1">
        <f>IFERROR((AL28)/(COUNTIF($J$2:K28,K28)-1),0)</f>
        <v>1.5</v>
      </c>
      <c r="AP28" t="str">
        <f t="shared" si="25"/>
        <v>SC Rheindorf Altach</v>
      </c>
      <c r="AQ28">
        <f>COUNTIF($J$2:J28,J28)</f>
        <v>1</v>
      </c>
      <c r="AR28">
        <f>COUNTIF($K$2:K28,K28)</f>
        <v>2</v>
      </c>
      <c r="AT28" s="1" t="str">
        <f t="shared" si="26"/>
        <v>SK Rapid Wien</v>
      </c>
      <c r="AU28" s="1" t="str">
        <f t="shared" si="27"/>
        <v>SC Rheindorf Altach</v>
      </c>
      <c r="AV28">
        <f t="shared" si="28"/>
        <v>1</v>
      </c>
      <c r="AW28" s="1">
        <f t="shared" si="29"/>
        <v>1</v>
      </c>
      <c r="AY28" t="str">
        <f t="shared" si="32"/>
        <v>SC Rheindorf Altach</v>
      </c>
      <c r="AZ28" t="str">
        <f t="shared" si="33"/>
        <v>SK Rapid Wien</v>
      </c>
      <c r="BA28">
        <f t="shared" si="34"/>
        <v>1</v>
      </c>
      <c r="BB28">
        <f t="shared" si="35"/>
        <v>1</v>
      </c>
      <c r="BD28" t="str">
        <f t="shared" si="36"/>
        <v>SC Rheindorf Altach</v>
      </c>
      <c r="BE28" t="str">
        <f t="shared" si="37"/>
        <v>SK Rapid Wien</v>
      </c>
      <c r="BF28">
        <f t="shared" si="30"/>
        <v>1</v>
      </c>
      <c r="BG28">
        <f t="shared" si="31"/>
        <v>1</v>
      </c>
      <c r="BI28">
        <f t="shared" si="38"/>
        <v>1</v>
      </c>
      <c r="BJ28">
        <f t="shared" si="39"/>
        <v>1</v>
      </c>
    </row>
    <row r="29" spans="1:62" x14ac:dyDescent="0.25">
      <c r="A29" t="s">
        <v>47</v>
      </c>
      <c r="B29" t="s">
        <v>246</v>
      </c>
      <c r="C29" t="s">
        <v>105</v>
      </c>
      <c r="D29" t="s">
        <v>54</v>
      </c>
      <c r="E29" t="s">
        <v>64</v>
      </c>
      <c r="F29" s="15">
        <v>0.72916666666666663</v>
      </c>
      <c r="G29" s="16">
        <v>4727</v>
      </c>
      <c r="H29" s="17">
        <v>9</v>
      </c>
      <c r="I29" s="17">
        <v>0</v>
      </c>
      <c r="J29" s="1" t="s">
        <v>49</v>
      </c>
      <c r="K29" s="1" t="s">
        <v>80</v>
      </c>
      <c r="L29" s="20">
        <v>1</v>
      </c>
      <c r="M29" s="20">
        <v>0</v>
      </c>
      <c r="N29" s="1" t="str">
        <f t="shared" si="14"/>
        <v>S</v>
      </c>
      <c r="O29" s="1" t="str">
        <f t="shared" si="15"/>
        <v>N</v>
      </c>
      <c r="P29" s="1">
        <f t="shared" si="16"/>
        <v>1</v>
      </c>
      <c r="Q29" s="4">
        <f>IFERROR((SUMIF($J$2:K29,J29,$L$2:M29)-L29)/(COUNTIF($J$2:K29,J29)-1),0)</f>
        <v>2.5</v>
      </c>
      <c r="R29" s="4">
        <f>IFERROR((SUMIF($AT$2:AT29,AT29,$AV$2:AW29)-AV29)/(COUNTIF($J$2:K29,J29)-1),0)</f>
        <v>0</v>
      </c>
      <c r="S29" s="4">
        <f t="shared" si="17"/>
        <v>2.5</v>
      </c>
      <c r="T29" s="5">
        <f>IFERROR((SUMIF($AY$2:AZ29,AY29,$BA$2:BB29)-BA29)/(COUNTIF($J$2:K29,K29)-1),0)</f>
        <v>3</v>
      </c>
      <c r="U29" s="5">
        <f>IFERROR((SUMIF($BD$2:BE29,BD29,$BF$2:BG29)-BF29)/(COUNTIF($J$2:K29,K29)-1),0)</f>
        <v>0.5</v>
      </c>
      <c r="V29" s="5">
        <f t="shared" si="18"/>
        <v>2.5</v>
      </c>
      <c r="W29" s="9">
        <f>IFERROR((SUMIF($J$2:J29,J29,L$2:L29)-L29)/(COUNTIF($J$2:J29,J29)-1),0)</f>
        <v>0</v>
      </c>
      <c r="X29" s="9">
        <f>IFERROR((SUMIF($J$2:J29,J29,M$2:M29)-M29)/(COUNTIF($J$2:J29,J29)-1),0)</f>
        <v>0</v>
      </c>
      <c r="Y29" s="9">
        <f t="shared" si="19"/>
        <v>0</v>
      </c>
      <c r="Z29" s="1">
        <f>IFERROR((SUMIF($K$2:K29,J29,$M$2:M29))/(COUNTIF($K$2:K29,J29)),0)</f>
        <v>2.5</v>
      </c>
      <c r="AA29" s="1">
        <f>IFERROR((SUMIF($K$2:K29,J29,$L$2:L29))/(COUNTIF($K$2:K29,J29)),0)</f>
        <v>2.5</v>
      </c>
      <c r="AB29" s="1">
        <f t="shared" si="20"/>
        <v>0</v>
      </c>
      <c r="AC29" s="9">
        <f>IFERROR((SUMIF($J$2:J29,K29,$L$2:L29))/(COUNTIF($J$2:J29,K29)),0)</f>
        <v>2</v>
      </c>
      <c r="AD29" s="9">
        <f>IFERROR((SUMIF($J$2:J29,K29,$M$2:M29))/(COUNTIF($J$2:J29,K29)),0)</f>
        <v>1</v>
      </c>
      <c r="AE29" s="9">
        <f t="shared" si="21"/>
        <v>1</v>
      </c>
      <c r="AF29" s="1">
        <f>IFERROR((SUMIF(K$2:K29,K29,M$2:M29)-M29)/(COUNTIF($K$2:K29,K29)-1),0)</f>
        <v>4</v>
      </c>
      <c r="AG29" s="1">
        <f>IFERROR((SUMIF(K$2:K29,K29,L$2:L29)-L29)/(COUNTIF($K$2:K29,K29)-1),0)</f>
        <v>0</v>
      </c>
      <c r="AH29" s="1">
        <f t="shared" si="22"/>
        <v>4</v>
      </c>
      <c r="AI29" s="1">
        <f t="shared" si="23"/>
        <v>3</v>
      </c>
      <c r="AJ29" s="1">
        <f t="shared" si="24"/>
        <v>0</v>
      </c>
      <c r="AK29" s="1">
        <f>SUMIF($J$2:K29,J29,AI$2:AJ29)-AI29</f>
        <v>3</v>
      </c>
      <c r="AL29" s="1">
        <f>SUMIF($AY$2:AZ29,AY29,$BI$2:BJ29)-BI29</f>
        <v>6</v>
      </c>
      <c r="AM29" s="1">
        <f>IFERROR((AK29)/(COUNTIF($J$2:K29,J29)-1),0)</f>
        <v>1.5</v>
      </c>
      <c r="AN29" s="1">
        <f>IFERROR((AL29)/(COUNTIF($J$2:K29,K29)-1),0)</f>
        <v>3</v>
      </c>
      <c r="AP29" t="str">
        <f t="shared" si="25"/>
        <v>FK Austria Wien</v>
      </c>
      <c r="AQ29">
        <f>COUNTIF($J$2:J29,J29)</f>
        <v>1</v>
      </c>
      <c r="AR29">
        <f>COUNTIF($K$2:K29,K29)</f>
        <v>2</v>
      </c>
      <c r="AT29" s="1" t="str">
        <f t="shared" si="26"/>
        <v>Wolfsberger AC</v>
      </c>
      <c r="AU29" s="1" t="str">
        <f t="shared" si="27"/>
        <v>FK Austria Wien</v>
      </c>
      <c r="AV29">
        <f t="shared" si="28"/>
        <v>0</v>
      </c>
      <c r="AW29" s="1">
        <f t="shared" si="29"/>
        <v>1</v>
      </c>
      <c r="AY29" t="str">
        <f t="shared" si="32"/>
        <v>FK Austria Wien</v>
      </c>
      <c r="AZ29" t="str">
        <f t="shared" si="33"/>
        <v>Wolfsberger AC</v>
      </c>
      <c r="BA29">
        <f t="shared" si="34"/>
        <v>0</v>
      </c>
      <c r="BB29">
        <f t="shared" si="35"/>
        <v>1</v>
      </c>
      <c r="BD29" t="str">
        <f t="shared" si="36"/>
        <v>FK Austria Wien</v>
      </c>
      <c r="BE29" t="str">
        <f t="shared" si="37"/>
        <v>Wolfsberger AC</v>
      </c>
      <c r="BF29">
        <f t="shared" si="30"/>
        <v>1</v>
      </c>
      <c r="BG29">
        <f t="shared" si="31"/>
        <v>0</v>
      </c>
      <c r="BI29">
        <f t="shared" si="38"/>
        <v>0</v>
      </c>
      <c r="BJ29">
        <f t="shared" si="39"/>
        <v>3</v>
      </c>
    </row>
    <row r="30" spans="1:62" x14ac:dyDescent="0.25">
      <c r="A30" t="s">
        <v>47</v>
      </c>
      <c r="B30" t="s">
        <v>246</v>
      </c>
      <c r="C30" t="s">
        <v>105</v>
      </c>
      <c r="D30" t="s">
        <v>54</v>
      </c>
      <c r="E30" t="s">
        <v>64</v>
      </c>
      <c r="F30" s="15">
        <v>0.70833333333333337</v>
      </c>
      <c r="G30" s="16">
        <v>5061</v>
      </c>
      <c r="H30" s="17">
        <v>3</v>
      </c>
      <c r="I30" s="17">
        <v>0</v>
      </c>
      <c r="J30" s="1" t="s">
        <v>0</v>
      </c>
      <c r="K30" s="1" t="s">
        <v>65</v>
      </c>
      <c r="L30" s="20">
        <v>0</v>
      </c>
      <c r="M30" s="20">
        <v>0</v>
      </c>
      <c r="N30" s="1" t="str">
        <f t="shared" si="14"/>
        <v>U</v>
      </c>
      <c r="O30" s="1" t="str">
        <f t="shared" si="15"/>
        <v>U</v>
      </c>
      <c r="P30" s="1">
        <f t="shared" si="16"/>
        <v>0</v>
      </c>
      <c r="Q30" s="4">
        <f>IFERROR((SUMIF($J$2:K30,J30,$L$2:M30)-L30)/(COUNTIF($J$2:K30,J30)-1),0)</f>
        <v>2.5</v>
      </c>
      <c r="R30" s="4">
        <f>IFERROR((SUMIF($AT$2:AT30,AT30,$AV$2:AW30)-AV30)/(COUNTIF($J$2:K30,J30)-1),0)</f>
        <v>0</v>
      </c>
      <c r="S30" s="4">
        <f t="shared" si="17"/>
        <v>2.5</v>
      </c>
      <c r="T30" s="5">
        <f>IFERROR((SUMIF($AY$2:AZ30,AY30,$BA$2:BB30)-BA30)/(COUNTIF($J$2:K30,K30)-1),0)</f>
        <v>5</v>
      </c>
      <c r="U30" s="5">
        <f>IFERROR((SUMIF($BD$2:BE30,BD30,$BF$2:BG30)-BF30)/(COUNTIF($J$2:K30,K30)-1),0)</f>
        <v>1.5</v>
      </c>
      <c r="V30" s="5">
        <f t="shared" si="18"/>
        <v>3.5</v>
      </c>
      <c r="W30" s="9">
        <f>IFERROR((SUMIF($J$2:J30,J30,L$2:L30)-L30)/(COUNTIF($J$2:J30,J30)-1),0)</f>
        <v>4</v>
      </c>
      <c r="X30" s="9">
        <f>IFERROR((SUMIF($J$2:J30,J30,M$2:M30)-M30)/(COUNTIF($J$2:J30,J30)-1),0)</f>
        <v>0</v>
      </c>
      <c r="Y30" s="9">
        <f t="shared" si="19"/>
        <v>4</v>
      </c>
      <c r="Z30" s="1">
        <f>IFERROR((SUMIF($K$2:K30,J30,$M$2:M30))/(COUNTIF($K$2:K30,J30)),0)</f>
        <v>2</v>
      </c>
      <c r="AA30" s="1">
        <f>IFERROR((SUMIF($K$2:K30,J30,$L$2:L30))/(COUNTIF($K$2:K30,J30)),0)</f>
        <v>1.3333333333333333</v>
      </c>
      <c r="AB30" s="1">
        <f t="shared" si="20"/>
        <v>0.66666666666666674</v>
      </c>
      <c r="AC30" s="9">
        <f>IFERROR((SUMIF($J$2:J30,K30,$L$2:L30))/(COUNTIF($J$2:J30,K30)),0)</f>
        <v>4</v>
      </c>
      <c r="AD30" s="9">
        <f>IFERROR((SUMIF($J$2:J30,K30,$M$2:M30))/(COUNTIF($J$2:J30,K30)),0)</f>
        <v>3</v>
      </c>
      <c r="AE30" s="9">
        <f t="shared" si="21"/>
        <v>1</v>
      </c>
      <c r="AF30" s="1">
        <f>IFERROR((SUMIF(K$2:K30,K30,M$2:M30)-M30)/(COUNTIF($K$2:K30,K30)-1),0)</f>
        <v>6</v>
      </c>
      <c r="AG30" s="1">
        <f>IFERROR((SUMIF(K$2:K30,K30,L$2:L30)-L30)/(COUNTIF($K$2:K30,K30)-1),0)</f>
        <v>0</v>
      </c>
      <c r="AH30" s="1">
        <f t="shared" si="22"/>
        <v>6</v>
      </c>
      <c r="AI30" s="1">
        <f t="shared" si="23"/>
        <v>1</v>
      </c>
      <c r="AJ30" s="1">
        <f t="shared" si="24"/>
        <v>1</v>
      </c>
      <c r="AK30" s="1">
        <f>SUMIF($J$2:K30,J30,AI$2:AJ30)-AI30</f>
        <v>9</v>
      </c>
      <c r="AL30" s="1">
        <f>SUMIF($AY$2:AZ30,AY30,$BI$2:BJ30)-BI30</f>
        <v>6</v>
      </c>
      <c r="AM30" s="1">
        <f>IFERROR((AK30)/(COUNTIF($J$2:K30,J30)-1),0)</f>
        <v>2.25</v>
      </c>
      <c r="AN30" s="1">
        <f>IFERROR((AL30)/(COUNTIF($J$2:K30,K30)-1),0)</f>
        <v>3</v>
      </c>
      <c r="AP30" t="str">
        <f t="shared" si="25"/>
        <v>Lillestrøm SK</v>
      </c>
      <c r="AQ30">
        <f>COUNTIF($J$2:J30,J30)</f>
        <v>2</v>
      </c>
      <c r="AR30">
        <f>COUNTIF($K$2:K30,K30)</f>
        <v>2</v>
      </c>
      <c r="AT30" s="1" t="str">
        <f t="shared" si="26"/>
        <v>LASK</v>
      </c>
      <c r="AU30" s="1" t="str">
        <f t="shared" si="27"/>
        <v>SKN St. Pölten</v>
      </c>
      <c r="AV30">
        <f t="shared" si="28"/>
        <v>0</v>
      </c>
      <c r="AW30" s="1">
        <f t="shared" si="29"/>
        <v>0</v>
      </c>
      <c r="AY30" t="str">
        <f t="shared" si="32"/>
        <v>SKN St. Pölten</v>
      </c>
      <c r="AZ30" t="str">
        <f t="shared" si="33"/>
        <v>LASK</v>
      </c>
      <c r="BA30">
        <f t="shared" si="34"/>
        <v>0</v>
      </c>
      <c r="BB30">
        <f t="shared" si="35"/>
        <v>0</v>
      </c>
      <c r="BD30" t="str">
        <f t="shared" si="36"/>
        <v>SKN St. Pölten</v>
      </c>
      <c r="BE30" t="str">
        <f t="shared" si="37"/>
        <v>LASK</v>
      </c>
      <c r="BF30">
        <f t="shared" si="30"/>
        <v>0</v>
      </c>
      <c r="BG30">
        <f t="shared" si="31"/>
        <v>0</v>
      </c>
      <c r="BI30">
        <f t="shared" si="38"/>
        <v>1</v>
      </c>
      <c r="BJ30">
        <f t="shared" si="39"/>
        <v>1</v>
      </c>
    </row>
    <row r="31" spans="1:62" x14ac:dyDescent="0.25">
      <c r="A31" t="s">
        <v>47</v>
      </c>
      <c r="B31" t="s">
        <v>246</v>
      </c>
      <c r="C31" t="s">
        <v>105</v>
      </c>
      <c r="D31" t="s">
        <v>54</v>
      </c>
      <c r="E31" t="s">
        <v>64</v>
      </c>
      <c r="F31" s="15">
        <v>0.70833333333333337</v>
      </c>
      <c r="G31" s="16">
        <v>3146</v>
      </c>
      <c r="H31" s="17">
        <v>3</v>
      </c>
      <c r="I31" s="17">
        <v>0</v>
      </c>
      <c r="J31" s="1" t="s">
        <v>216</v>
      </c>
      <c r="K31" s="1" t="s">
        <v>56</v>
      </c>
      <c r="L31" s="20">
        <v>0</v>
      </c>
      <c r="M31" s="20">
        <v>1</v>
      </c>
      <c r="N31" s="1" t="str">
        <f t="shared" si="14"/>
        <v>N</v>
      </c>
      <c r="O31" s="1" t="str">
        <f t="shared" si="15"/>
        <v>S</v>
      </c>
      <c r="P31" s="1">
        <f t="shared" si="16"/>
        <v>-1</v>
      </c>
      <c r="Q31" s="4">
        <f>IFERROR((SUMIF($J$2:K31,J31,$L$2:M31)-L31)/(COUNTIF($J$2:K31,J31)-1),0)</f>
        <v>1.5</v>
      </c>
      <c r="R31" s="4">
        <f>IFERROR((SUMIF($AT$2:AT31,AT31,$AV$2:AW31)-AV31)/(COUNTIF($J$2:K31,J31)-1),0)</f>
        <v>0</v>
      </c>
      <c r="S31" s="4">
        <f t="shared" si="17"/>
        <v>1.5</v>
      </c>
      <c r="T31" s="5">
        <f>IFERROR((SUMIF($AY$2:AZ31,AY31,$BA$2:BB31)-BA31)/(COUNTIF($J$2:K31,K31)-1),0)</f>
        <v>0.25</v>
      </c>
      <c r="U31" s="5">
        <f>IFERROR((SUMIF($BD$2:BE31,BD31,$BF$2:BG31)-BF31)/(COUNTIF($J$2:K31,K31)-1),0)</f>
        <v>2.5</v>
      </c>
      <c r="V31" s="5">
        <f t="shared" si="18"/>
        <v>-2.25</v>
      </c>
      <c r="W31" s="9">
        <f>IFERROR((SUMIF($J$2:J31,J31,L$2:L31)-L31)/(COUNTIF($J$2:J31,J31)-1),0)</f>
        <v>0</v>
      </c>
      <c r="X31" s="9">
        <f>IFERROR((SUMIF($J$2:J31,J31,M$2:M31)-M31)/(COUNTIF($J$2:J31,J31)-1),0)</f>
        <v>0</v>
      </c>
      <c r="Y31" s="9">
        <f t="shared" si="19"/>
        <v>0</v>
      </c>
      <c r="Z31" s="1">
        <f>IFERROR((SUMIF($K$2:K31,J31,$M$2:M31))/(COUNTIF($K$2:K31,J31)),0)</f>
        <v>1.5</v>
      </c>
      <c r="AA31" s="1">
        <f>IFERROR((SUMIF($K$2:K31,J31,$L$2:L31))/(COUNTIF($K$2:K31,J31)),0)</f>
        <v>2</v>
      </c>
      <c r="AB31" s="1">
        <f t="shared" si="20"/>
        <v>-0.5</v>
      </c>
      <c r="AC31" s="9">
        <f>IFERROR((SUMIF($J$2:J31,K31,$L$2:L31))/(COUNTIF($J$2:J31,K31)),0)</f>
        <v>0.5</v>
      </c>
      <c r="AD31" s="9">
        <f>IFERROR((SUMIF($J$2:J31,K31,$M$2:M31))/(COUNTIF($J$2:J31,K31)),0)</f>
        <v>3</v>
      </c>
      <c r="AE31" s="9">
        <f t="shared" si="21"/>
        <v>-2.5</v>
      </c>
      <c r="AF31" s="1">
        <f>IFERROR((SUMIF(K$2:K31,K31,M$2:M31)-M31)/(COUNTIF($K$2:K31,K31)-1),0)</f>
        <v>0</v>
      </c>
      <c r="AG31" s="1">
        <f>IFERROR((SUMIF(K$2:K31,K31,L$2:L31)-L31)/(COUNTIF($K$2:K31,K31)-1),0)</f>
        <v>2</v>
      </c>
      <c r="AH31" s="1">
        <f t="shared" si="22"/>
        <v>-2</v>
      </c>
      <c r="AI31" s="1">
        <f t="shared" si="23"/>
        <v>0</v>
      </c>
      <c r="AJ31" s="1">
        <f t="shared" si="24"/>
        <v>3</v>
      </c>
      <c r="AK31" s="1">
        <f>SUMIF($J$2:K31,J31,AI$2:AJ31)-AI31</f>
        <v>1</v>
      </c>
      <c r="AL31" s="1">
        <f>SUMIF($AY$2:AZ31,AY31,$BI$2:BJ31)-BI31</f>
        <v>0</v>
      </c>
      <c r="AM31" s="1">
        <f>IFERROR((AK31)/(COUNTIF($J$2:K31,J31)-1),0)</f>
        <v>0.5</v>
      </c>
      <c r="AN31" s="1">
        <f>IFERROR((AL31)/(COUNTIF($J$2:K31,K31)-1),0)</f>
        <v>0</v>
      </c>
      <c r="AP31" t="str">
        <f t="shared" si="25"/>
        <v>FC Admira Wacker Mödling</v>
      </c>
      <c r="AQ31">
        <f>COUNTIF($J$2:J31,J31)</f>
        <v>1</v>
      </c>
      <c r="AR31">
        <f>COUNTIF($K$2:K31,K31)</f>
        <v>3</v>
      </c>
      <c r="AT31" s="1" t="str">
        <f t="shared" si="26"/>
        <v>TSV Hartberg</v>
      </c>
      <c r="AU31" s="1" t="str">
        <f t="shared" si="27"/>
        <v>FC Admira Wacker Mödling</v>
      </c>
      <c r="AV31">
        <f t="shared" si="28"/>
        <v>1</v>
      </c>
      <c r="AW31" s="1">
        <f t="shared" si="29"/>
        <v>0</v>
      </c>
      <c r="AY31" t="str">
        <f t="shared" si="32"/>
        <v>FC Admira Wacker Mödling</v>
      </c>
      <c r="AZ31" t="str">
        <f t="shared" si="33"/>
        <v>TSV Hartberg</v>
      </c>
      <c r="BA31">
        <f t="shared" si="34"/>
        <v>1</v>
      </c>
      <c r="BB31">
        <f t="shared" si="35"/>
        <v>0</v>
      </c>
      <c r="BD31" t="str">
        <f t="shared" si="36"/>
        <v>FC Admira Wacker Mödling</v>
      </c>
      <c r="BE31" t="str">
        <f t="shared" si="37"/>
        <v>TSV Hartberg</v>
      </c>
      <c r="BF31">
        <f t="shared" si="30"/>
        <v>0</v>
      </c>
      <c r="BG31">
        <f t="shared" si="31"/>
        <v>1</v>
      </c>
      <c r="BI31">
        <f t="shared" si="38"/>
        <v>3</v>
      </c>
      <c r="BJ31">
        <f t="shared" si="39"/>
        <v>0</v>
      </c>
    </row>
    <row r="32" spans="1:62" x14ac:dyDescent="0.25">
      <c r="A32" t="s">
        <v>33</v>
      </c>
      <c r="B32" t="s">
        <v>303</v>
      </c>
      <c r="C32" t="s">
        <v>105</v>
      </c>
      <c r="D32" t="s">
        <v>54</v>
      </c>
      <c r="E32" t="s">
        <v>46</v>
      </c>
      <c r="F32" s="15">
        <v>0.79166666666666663</v>
      </c>
      <c r="G32" s="16">
        <v>10050</v>
      </c>
      <c r="H32" s="17">
        <v>4</v>
      </c>
      <c r="I32" s="17">
        <v>0</v>
      </c>
      <c r="J32" s="1" t="s">
        <v>40</v>
      </c>
      <c r="K32" s="1" t="s">
        <v>304</v>
      </c>
      <c r="L32" s="20">
        <v>3</v>
      </c>
      <c r="M32" s="20">
        <v>0</v>
      </c>
      <c r="N32" s="1" t="str">
        <f t="shared" si="14"/>
        <v>S</v>
      </c>
      <c r="O32" s="1" t="str">
        <f t="shared" si="15"/>
        <v>N</v>
      </c>
      <c r="P32" s="1">
        <f t="shared" si="16"/>
        <v>3</v>
      </c>
      <c r="Q32" s="4">
        <f>IFERROR((SUMIF($J$2:K32,J32,$L$2:M32)-L32)/(COUNTIF($J$2:K32,J32)-1),0)</f>
        <v>3.6666666666666665</v>
      </c>
      <c r="R32" s="4">
        <f>IFERROR((SUMIF($AT$2:AT32,AT32,$AV$2:AW32)-AV32)/(COUNTIF($J$2:K32,J32)-1),0)</f>
        <v>0.33333333333333331</v>
      </c>
      <c r="S32" s="4">
        <f t="shared" si="17"/>
        <v>3.333333333333333</v>
      </c>
      <c r="T32" s="5">
        <f>IFERROR((SUMIF($AY$2:AZ32,AY32,$BA$2:BB32)-BA32)/(COUNTIF($J$2:K32,K32)-1),0)</f>
        <v>0</v>
      </c>
      <c r="U32" s="5">
        <f>IFERROR((SUMIF($BD$2:BE32,BD32,$BF$2:BG32)-BF32)/(COUNTIF($J$2:K32,K32)-1),0)</f>
        <v>0</v>
      </c>
      <c r="V32" s="5">
        <f t="shared" si="18"/>
        <v>0</v>
      </c>
      <c r="W32" s="9">
        <f>IFERROR((SUMIF($J$2:J32,J32,L$2:L32)-L32)/(COUNTIF($J$2:J32,J32)-1),0)</f>
        <v>3</v>
      </c>
      <c r="X32" s="9">
        <f>IFERROR((SUMIF($J$2:J32,J32,M$2:M32)-M32)/(COUNTIF($J$2:J32,J32)-1),0)</f>
        <v>1</v>
      </c>
      <c r="Y32" s="9">
        <f t="shared" si="19"/>
        <v>2</v>
      </c>
      <c r="Z32" s="1">
        <f>IFERROR((SUMIF($K$2:K32,J32,$M$2:M32))/(COUNTIF($K$2:K32,J32)),0)</f>
        <v>4</v>
      </c>
      <c r="AA32" s="1">
        <f>IFERROR((SUMIF($K$2:K32,J32,$L$2:L32))/(COUNTIF($K$2:K32,J32)),0)</f>
        <v>0</v>
      </c>
      <c r="AB32" s="1">
        <f t="shared" si="20"/>
        <v>4</v>
      </c>
      <c r="AC32" s="9">
        <f>IFERROR((SUMIF($J$2:J32,K32,$L$2:L32))/(COUNTIF($J$2:J32,K32)),0)</f>
        <v>0</v>
      </c>
      <c r="AD32" s="9">
        <f>IFERROR((SUMIF($J$2:J32,K32,$M$2:M32))/(COUNTIF($J$2:J32,K32)),0)</f>
        <v>0</v>
      </c>
      <c r="AE32" s="9">
        <f t="shared" si="21"/>
        <v>0</v>
      </c>
      <c r="AF32" s="1">
        <f>IFERROR((SUMIF(K$2:K32,K32,M$2:M32)-M32)/(COUNTIF($K$2:K32,K32)-1),0)</f>
        <v>0</v>
      </c>
      <c r="AG32" s="1">
        <f>IFERROR((SUMIF(K$2:K32,K32,L$2:L32)-L32)/(COUNTIF($K$2:K32,K32)-1),0)</f>
        <v>0</v>
      </c>
      <c r="AH32" s="1">
        <f t="shared" si="22"/>
        <v>0</v>
      </c>
      <c r="AI32" s="1">
        <f t="shared" si="23"/>
        <v>3</v>
      </c>
      <c r="AJ32" s="1">
        <f t="shared" si="24"/>
        <v>0</v>
      </c>
      <c r="AK32" s="1">
        <f>SUMIF($J$2:K32,J32,AI$2:AJ32)-AI32</f>
        <v>9</v>
      </c>
      <c r="AL32" s="1">
        <f>SUMIF($AY$2:AZ32,AY32,$BI$2:BJ32)-BI32</f>
        <v>0</v>
      </c>
      <c r="AM32" s="1">
        <f>IFERROR((AK32)/(COUNTIF($J$2:K32,J32)-1),0)</f>
        <v>3</v>
      </c>
      <c r="AN32" s="1">
        <f>IFERROR((AL32)/(COUNTIF($J$2:K32,K32)-1),0)</f>
        <v>0</v>
      </c>
      <c r="AP32" t="str">
        <f t="shared" si="25"/>
        <v>LASK</v>
      </c>
      <c r="AQ32">
        <f>COUNTIF($J$2:J32,J32)</f>
        <v>2</v>
      </c>
      <c r="AR32">
        <f>COUNTIF($K$2:K32,K32)</f>
        <v>1</v>
      </c>
      <c r="AT32" s="1" t="str">
        <f t="shared" si="26"/>
        <v>Red Bull Salzburg</v>
      </c>
      <c r="AU32" s="1" t="str">
        <f t="shared" si="27"/>
        <v>Shkendija Tetovo</v>
      </c>
      <c r="AV32">
        <f t="shared" si="28"/>
        <v>0</v>
      </c>
      <c r="AW32" s="1">
        <f t="shared" si="29"/>
        <v>3</v>
      </c>
      <c r="AY32" t="str">
        <f t="shared" si="32"/>
        <v>Shkendija Tetovo</v>
      </c>
      <c r="AZ32" t="str">
        <f t="shared" si="33"/>
        <v>Red Bull Salzburg</v>
      </c>
      <c r="BA32">
        <f t="shared" si="34"/>
        <v>0</v>
      </c>
      <c r="BB32">
        <f t="shared" si="35"/>
        <v>3</v>
      </c>
      <c r="BD32" t="str">
        <f t="shared" si="36"/>
        <v>Shkendija Tetovo</v>
      </c>
      <c r="BE32" t="str">
        <f t="shared" si="37"/>
        <v>Red Bull Salzburg</v>
      </c>
      <c r="BF32">
        <f t="shared" si="30"/>
        <v>3</v>
      </c>
      <c r="BG32">
        <f t="shared" si="31"/>
        <v>0</v>
      </c>
      <c r="BI32">
        <f t="shared" si="38"/>
        <v>0</v>
      </c>
      <c r="BJ32">
        <f t="shared" si="39"/>
        <v>3</v>
      </c>
    </row>
    <row r="33" spans="1:62" x14ac:dyDescent="0.25">
      <c r="A33" t="s">
        <v>59</v>
      </c>
      <c r="B33" t="s">
        <v>288</v>
      </c>
      <c r="C33" t="s">
        <v>105</v>
      </c>
      <c r="D33" t="s">
        <v>54</v>
      </c>
      <c r="E33" t="s">
        <v>61</v>
      </c>
      <c r="F33" s="15">
        <v>0.79166666666666663</v>
      </c>
      <c r="G33" s="16">
        <v>7650</v>
      </c>
      <c r="H33" s="17">
        <v>5</v>
      </c>
      <c r="I33" s="17">
        <v>0</v>
      </c>
      <c r="J33" s="1" t="s">
        <v>68</v>
      </c>
      <c r="K33" s="1" t="s">
        <v>289</v>
      </c>
      <c r="L33" s="20">
        <v>0</v>
      </c>
      <c r="M33" s="20">
        <v>2</v>
      </c>
      <c r="N33" s="1" t="str">
        <f t="shared" si="14"/>
        <v>N</v>
      </c>
      <c r="O33" s="1" t="str">
        <f t="shared" si="15"/>
        <v>S</v>
      </c>
      <c r="P33" s="1">
        <f t="shared" si="16"/>
        <v>-2</v>
      </c>
      <c r="Q33" s="4">
        <f>IFERROR((SUMIF($J$2:K33,J33,$L$2:M33)-L33)/(COUNTIF($J$2:K33,J33)-1),0)</f>
        <v>1.8</v>
      </c>
      <c r="R33" s="4">
        <f>IFERROR((SUMIF($AT$2:AT33,AT33,$AV$2:AW33)-AV33)/(COUNTIF($J$2:K33,J33)-1),0)</f>
        <v>1</v>
      </c>
      <c r="S33" s="4">
        <f t="shared" si="17"/>
        <v>0.8</v>
      </c>
      <c r="T33" s="5">
        <f>IFERROR((SUMIF($AY$2:AZ33,AY33,$BA$2:BB33)-BA33)/(COUNTIF($J$2:K33,K33)-1),0)</f>
        <v>0</v>
      </c>
      <c r="U33" s="5">
        <f>IFERROR((SUMIF($BD$2:BE33,BD33,$BF$2:BG33)-BF33)/(COUNTIF($J$2:K33,K33)-1),0)</f>
        <v>0</v>
      </c>
      <c r="V33" s="5">
        <f t="shared" si="18"/>
        <v>0</v>
      </c>
      <c r="W33" s="9">
        <f>IFERROR((SUMIF($J$2:J33,J33,L$2:L33)-L33)/(COUNTIF($J$2:J33,J33)-1),0)</f>
        <v>2</v>
      </c>
      <c r="X33" s="9">
        <f>IFERROR((SUMIF($J$2:J33,J33,M$2:M33)-M33)/(COUNTIF($J$2:J33,J33)-1),0)</f>
        <v>2.5</v>
      </c>
      <c r="Y33" s="9">
        <f t="shared" si="19"/>
        <v>-0.5</v>
      </c>
      <c r="Z33" s="1">
        <f>IFERROR((SUMIF($K$2:K33,J33,$M$2:M33))/(COUNTIF($K$2:K33,J33)),0)</f>
        <v>1.6666666666666667</v>
      </c>
      <c r="AA33" s="1">
        <f>IFERROR((SUMIF($K$2:K33,J33,$L$2:L33))/(COUNTIF($K$2:K33,J33)),0)</f>
        <v>1.3333333333333333</v>
      </c>
      <c r="AB33" s="1">
        <f t="shared" si="20"/>
        <v>0.33333333333333348</v>
      </c>
      <c r="AC33" s="9">
        <f>IFERROR((SUMIF($J$2:J33,K33,$L$2:L33))/(COUNTIF($J$2:J33,K33)),0)</f>
        <v>0</v>
      </c>
      <c r="AD33" s="9">
        <f>IFERROR((SUMIF($J$2:J33,K33,$M$2:M33))/(COUNTIF($J$2:J33,K33)),0)</f>
        <v>0</v>
      </c>
      <c r="AE33" s="9">
        <f t="shared" si="21"/>
        <v>0</v>
      </c>
      <c r="AF33" s="1">
        <f>IFERROR((SUMIF(K$2:K33,K33,M$2:M33)-M33)/(COUNTIF($K$2:K33,K33)-1),0)</f>
        <v>0</v>
      </c>
      <c r="AG33" s="1">
        <f>IFERROR((SUMIF(K$2:K33,K33,L$2:L33)-L33)/(COUNTIF($K$2:K33,K33)-1),0)</f>
        <v>0</v>
      </c>
      <c r="AH33" s="1">
        <f t="shared" si="22"/>
        <v>0</v>
      </c>
      <c r="AI33" s="1">
        <f t="shared" si="23"/>
        <v>0</v>
      </c>
      <c r="AJ33" s="1">
        <f t="shared" si="24"/>
        <v>3</v>
      </c>
      <c r="AK33" s="1">
        <f>SUMIF($J$2:K33,J33,AI$2:AJ33)-AI33</f>
        <v>9</v>
      </c>
      <c r="AL33" s="1">
        <f>SUMIF($AY$2:AZ33,AY33,$BI$2:BJ33)-BI33</f>
        <v>0</v>
      </c>
      <c r="AM33" s="1">
        <f>IFERROR((AK33)/(COUNTIF($J$2:K33,J33)-1),0)</f>
        <v>1.8</v>
      </c>
      <c r="AN33" s="1">
        <f>IFERROR((AL33)/(COUNTIF($J$2:K33,K33)-1),0)</f>
        <v>0</v>
      </c>
      <c r="AP33" t="str">
        <f t="shared" si="25"/>
        <v>TSV Hartberg</v>
      </c>
      <c r="AQ33">
        <f>COUNTIF($J$2:J33,J33)</f>
        <v>3</v>
      </c>
      <c r="AR33">
        <f>COUNTIF($K$2:K33,K33)</f>
        <v>1</v>
      </c>
      <c r="AT33" s="1" t="str">
        <f t="shared" si="26"/>
        <v>SK Sturm Graz</v>
      </c>
      <c r="AU33" s="1" t="str">
        <f t="shared" si="27"/>
        <v>AEK Larnaka</v>
      </c>
      <c r="AV33">
        <f t="shared" si="28"/>
        <v>2</v>
      </c>
      <c r="AW33" s="1">
        <f t="shared" si="29"/>
        <v>0</v>
      </c>
      <c r="AY33" t="str">
        <f t="shared" si="32"/>
        <v>AEK Larnaka</v>
      </c>
      <c r="AZ33" t="str">
        <f t="shared" si="33"/>
        <v>SK Sturm Graz</v>
      </c>
      <c r="BA33">
        <f t="shared" si="34"/>
        <v>2</v>
      </c>
      <c r="BB33">
        <f t="shared" si="35"/>
        <v>0</v>
      </c>
      <c r="BD33" t="str">
        <f t="shared" si="36"/>
        <v>AEK Larnaka</v>
      </c>
      <c r="BE33" t="str">
        <f t="shared" si="37"/>
        <v>SK Sturm Graz</v>
      </c>
      <c r="BF33">
        <f t="shared" si="30"/>
        <v>0</v>
      </c>
      <c r="BG33">
        <f t="shared" si="31"/>
        <v>2</v>
      </c>
      <c r="BI33">
        <f t="shared" si="38"/>
        <v>3</v>
      </c>
      <c r="BJ33">
        <f t="shared" si="39"/>
        <v>0</v>
      </c>
    </row>
    <row r="34" spans="1:62" x14ac:dyDescent="0.25">
      <c r="A34" t="s">
        <v>59</v>
      </c>
      <c r="B34" t="s">
        <v>288</v>
      </c>
      <c r="C34" t="s">
        <v>105</v>
      </c>
      <c r="D34" t="s">
        <v>54</v>
      </c>
      <c r="E34" t="s">
        <v>61</v>
      </c>
      <c r="F34" s="15">
        <v>0.79166666666666663</v>
      </c>
      <c r="G34" s="16">
        <v>24476</v>
      </c>
      <c r="H34" s="17">
        <v>4</v>
      </c>
      <c r="I34" s="17">
        <v>0</v>
      </c>
      <c r="J34" s="1" t="s">
        <v>340</v>
      </c>
      <c r="K34" s="1" t="s">
        <v>0</v>
      </c>
      <c r="L34" s="20">
        <v>1</v>
      </c>
      <c r="M34" s="20">
        <v>0</v>
      </c>
      <c r="N34" s="1" t="str">
        <f t="shared" si="14"/>
        <v>S</v>
      </c>
      <c r="O34" s="1" t="str">
        <f t="shared" si="15"/>
        <v>N</v>
      </c>
      <c r="P34" s="1">
        <f t="shared" si="16"/>
        <v>1</v>
      </c>
      <c r="Q34" s="4">
        <f>IFERROR((SUMIF($J$2:K34,J34,$L$2:M34)-L34)/(COUNTIF($J$2:K34,J34)-1),0)</f>
        <v>0</v>
      </c>
      <c r="R34" s="4">
        <f>IFERROR((SUMIF($AT$2:AT34,AT34,$AV$2:AW34)-AV34)/(COUNTIF($J$2:K34,J34)-1),0)</f>
        <v>0</v>
      </c>
      <c r="S34" s="4">
        <f t="shared" ref="S34:S65" si="40">Q34-R34</f>
        <v>0</v>
      </c>
      <c r="T34" s="5">
        <f>IFERROR((SUMIF($AY$2:AZ34,AY34,$BA$2:BB34)-BA34)/(COUNTIF($J$2:K34,K34)-1),0)</f>
        <v>2</v>
      </c>
      <c r="U34" s="5">
        <f>IFERROR((SUMIF($BD$2:BE34,BD34,$BF$2:BG34)-BF34)/(COUNTIF($J$2:K34,K34)-1),0)</f>
        <v>0.8</v>
      </c>
      <c r="V34" s="5">
        <f t="shared" ref="V34:V65" si="41">T34-U34</f>
        <v>1.2</v>
      </c>
      <c r="W34" s="9">
        <f>IFERROR((SUMIF($J$2:J34,J34,L$2:L34)-L34)/(COUNTIF($J$2:J34,J34)-1),0)</f>
        <v>0</v>
      </c>
      <c r="X34" s="9">
        <f>IFERROR((SUMIF($J$2:J34,J34,M$2:M34)-M34)/(COUNTIF($J$2:J34,J34)-1),0)</f>
        <v>0</v>
      </c>
      <c r="Y34" s="9">
        <f t="shared" ref="Y34:Y65" si="42">W34-X34</f>
        <v>0</v>
      </c>
      <c r="Z34" s="1">
        <f>IFERROR((SUMIF($K$2:K34,J34,$M$2:M34))/(COUNTIF($K$2:K34,J34)),0)</f>
        <v>0</v>
      </c>
      <c r="AA34" s="1">
        <f>IFERROR((SUMIF($K$2:K34,J34,$L$2:L34))/(COUNTIF($K$2:K34,J34)),0)</f>
        <v>0</v>
      </c>
      <c r="AB34" s="1">
        <f t="shared" ref="AB34:AB65" si="43">Z34-AA34</f>
        <v>0</v>
      </c>
      <c r="AC34" s="9">
        <f>IFERROR((SUMIF($J$2:J34,K34,$L$2:L34))/(COUNTIF($J$2:J34,K34)),0)</f>
        <v>2</v>
      </c>
      <c r="AD34" s="9">
        <f>IFERROR((SUMIF($J$2:J34,K34,$M$2:M34))/(COUNTIF($J$2:J34,K34)),0)</f>
        <v>0</v>
      </c>
      <c r="AE34" s="9">
        <f t="shared" ref="AE34:AE65" si="44">AC34-AD34</f>
        <v>2</v>
      </c>
      <c r="AF34" s="1">
        <f>IFERROR((SUMIF(K$2:K34,K34,M$2:M34)-M34)/(COUNTIF($K$2:K34,K34)-1),0)</f>
        <v>2</v>
      </c>
      <c r="AG34" s="1">
        <f>IFERROR((SUMIF(K$2:K34,K34,L$2:L34)-L34)/(COUNTIF($K$2:K34,K34)-1),0)</f>
        <v>1.3333333333333333</v>
      </c>
      <c r="AH34" s="1">
        <f t="shared" ref="AH34:AH65" si="45">AF34-AG34</f>
        <v>0.66666666666666674</v>
      </c>
      <c r="AI34" s="1">
        <f t="shared" ref="AI34:AI65" si="46">IF(N34="S",3,IF(N34="N",0,1))</f>
        <v>3</v>
      </c>
      <c r="AJ34" s="1">
        <f t="shared" ref="AJ34:AJ65" si="47">IF(O34="S",3,IF(O34="N",0,1))</f>
        <v>0</v>
      </c>
      <c r="AK34" s="1">
        <f>SUMIF($J$2:K34,J34,AI$2:AJ34)-AI34</f>
        <v>0</v>
      </c>
      <c r="AL34" s="1">
        <f>SUMIF($AY$2:AZ34,AY34,$BI$2:BJ34)-BI34</f>
        <v>10</v>
      </c>
      <c r="AM34" s="1">
        <f>IFERROR((AK34)/(COUNTIF($J$2:K34,J34)-1),0)</f>
        <v>0</v>
      </c>
      <c r="AN34" s="1">
        <f>IFERROR((AL34)/(COUNTIF($J$2:K34,K34)-1),0)</f>
        <v>2</v>
      </c>
      <c r="AP34" t="str">
        <f t="shared" si="25"/>
        <v>LASK</v>
      </c>
      <c r="AQ34">
        <f>COUNTIF($J$2:J34,J34)</f>
        <v>1</v>
      </c>
      <c r="AR34">
        <f>COUNTIF($K$2:K34,K34)</f>
        <v>4</v>
      </c>
      <c r="AT34" s="1" t="str">
        <f t="shared" si="26"/>
        <v>Besiktas Istanbul</v>
      </c>
      <c r="AU34" s="1" t="str">
        <f t="shared" si="27"/>
        <v>LASK</v>
      </c>
      <c r="AV34">
        <f t="shared" si="28"/>
        <v>0</v>
      </c>
      <c r="AW34" s="1">
        <f t="shared" si="29"/>
        <v>1</v>
      </c>
      <c r="AY34" t="str">
        <f t="shared" si="32"/>
        <v>LASK</v>
      </c>
      <c r="AZ34" t="str">
        <f t="shared" si="33"/>
        <v>Besiktas Istanbul</v>
      </c>
      <c r="BA34">
        <f t="shared" si="34"/>
        <v>0</v>
      </c>
      <c r="BB34">
        <f t="shared" si="35"/>
        <v>1</v>
      </c>
      <c r="BD34" t="str">
        <f t="shared" si="36"/>
        <v>LASK</v>
      </c>
      <c r="BE34" t="str">
        <f t="shared" si="37"/>
        <v>Besiktas Istanbul</v>
      </c>
      <c r="BF34">
        <f t="shared" si="30"/>
        <v>1</v>
      </c>
      <c r="BG34">
        <f t="shared" si="31"/>
        <v>0</v>
      </c>
      <c r="BI34">
        <f t="shared" si="38"/>
        <v>0</v>
      </c>
      <c r="BJ34">
        <f t="shared" si="39"/>
        <v>3</v>
      </c>
    </row>
    <row r="35" spans="1:62" x14ac:dyDescent="0.25">
      <c r="A35" t="s">
        <v>59</v>
      </c>
      <c r="B35" t="s">
        <v>288</v>
      </c>
      <c r="C35" t="s">
        <v>105</v>
      </c>
      <c r="D35" t="s">
        <v>54</v>
      </c>
      <c r="E35" t="s">
        <v>61</v>
      </c>
      <c r="F35" s="15">
        <v>0.87847222222222221</v>
      </c>
      <c r="G35" s="16">
        <v>9563</v>
      </c>
      <c r="H35" s="17">
        <v>5</v>
      </c>
      <c r="I35" s="17">
        <v>0</v>
      </c>
      <c r="J35" s="1" t="s">
        <v>349</v>
      </c>
      <c r="K35" s="1" t="s">
        <v>71</v>
      </c>
      <c r="L35" s="20">
        <v>2</v>
      </c>
      <c r="M35" s="20">
        <v>1</v>
      </c>
      <c r="N35" s="1" t="str">
        <f t="shared" si="14"/>
        <v>S</v>
      </c>
      <c r="O35" s="1" t="str">
        <f t="shared" si="15"/>
        <v>N</v>
      </c>
      <c r="P35" s="1">
        <f t="shared" si="16"/>
        <v>1</v>
      </c>
      <c r="Q35" s="4">
        <f>IFERROR((SUMIF($J$2:K35,J35,$L$2:M35)-L35)/(COUNTIF($J$2:K35,J35)-1),0)</f>
        <v>0</v>
      </c>
      <c r="R35" s="4">
        <f>IFERROR((SUMIF($AT$2:AT35,AT35,$AV$2:AW35)-AV35)/(COUNTIF($J$2:K35,J35)-1),0)</f>
        <v>0</v>
      </c>
      <c r="S35" s="4">
        <f t="shared" si="40"/>
        <v>0</v>
      </c>
      <c r="T35" s="5">
        <f>IFERROR((SUMIF($AY$2:AZ35,AY35,$BA$2:BB35)-BA35)/(COUNTIF($J$2:K35,K35)-1),0)</f>
        <v>3</v>
      </c>
      <c r="U35" s="5">
        <f>IFERROR((SUMIF($BD$2:BE35,BD35,$BF$2:BG35)-BF35)/(COUNTIF($J$2:K35,K35)-1),0)</f>
        <v>0.33333333333333331</v>
      </c>
      <c r="V35" s="5">
        <f t="shared" si="41"/>
        <v>2.6666666666666665</v>
      </c>
      <c r="W35" s="9">
        <f>IFERROR((SUMIF($J$2:J35,J35,L$2:L35)-L35)/(COUNTIF($J$2:J35,J35)-1),0)</f>
        <v>0</v>
      </c>
      <c r="X35" s="9">
        <f>IFERROR((SUMIF($J$2:J35,J35,M$2:M35)-M35)/(COUNTIF($J$2:J35,J35)-1),0)</f>
        <v>0</v>
      </c>
      <c r="Y35" s="9">
        <f t="shared" si="42"/>
        <v>0</v>
      </c>
      <c r="Z35" s="1">
        <f>IFERROR((SUMIF($K$2:K35,J35,$M$2:M35))/(COUNTIF($K$2:K35,J35)),0)</f>
        <v>0</v>
      </c>
      <c r="AA35" s="1">
        <f>IFERROR((SUMIF($K$2:K35,J35,$L$2:L35))/(COUNTIF($K$2:K35,J35)),0)</f>
        <v>0</v>
      </c>
      <c r="AB35" s="1">
        <f t="shared" si="43"/>
        <v>0</v>
      </c>
      <c r="AC35" s="9">
        <f>IFERROR((SUMIF($J$2:J35,K35,$L$2:L35))/(COUNTIF($J$2:J35,K35)),0)</f>
        <v>1</v>
      </c>
      <c r="AD35" s="9">
        <f>IFERROR((SUMIF($J$2:J35,K35,$M$2:M35))/(COUNTIF($J$2:J35,K35)),0)</f>
        <v>1</v>
      </c>
      <c r="AE35" s="9">
        <f t="shared" si="44"/>
        <v>0</v>
      </c>
      <c r="AF35" s="1">
        <f>IFERROR((SUMIF(K$2:K35,K35,M$2:M35)-M35)/(COUNTIF($K$2:K35,K35)-1),0)</f>
        <v>4</v>
      </c>
      <c r="AG35" s="1">
        <f>IFERROR((SUMIF(K$2:K35,K35,L$2:L35)-L35)/(COUNTIF($K$2:K35,K35)-1),0)</f>
        <v>0</v>
      </c>
      <c r="AH35" s="1">
        <f t="shared" si="45"/>
        <v>4</v>
      </c>
      <c r="AI35" s="1">
        <f t="shared" si="46"/>
        <v>3</v>
      </c>
      <c r="AJ35" s="1">
        <f t="shared" si="47"/>
        <v>0</v>
      </c>
      <c r="AK35" s="1">
        <f>SUMIF($J$2:K35,J35,AI$2:AJ35)-AI35</f>
        <v>0</v>
      </c>
      <c r="AL35" s="1">
        <f>SUMIF($AY$2:AZ35,AY35,$BI$2:BJ35)-BI35</f>
        <v>7</v>
      </c>
      <c r="AM35" s="1">
        <f>IFERROR((AK35)/(COUNTIF($J$2:K35,J35)-1),0)</f>
        <v>0</v>
      </c>
      <c r="AN35" s="1">
        <f>IFERROR((AL35)/(COUNTIF($J$2:K35,K35)-1),0)</f>
        <v>2.3333333333333335</v>
      </c>
      <c r="AP35" t="str">
        <f t="shared" si="25"/>
        <v>SK Rapid Wien</v>
      </c>
      <c r="AQ35">
        <f>COUNTIF($J$2:J35,J35)</f>
        <v>1</v>
      </c>
      <c r="AR35">
        <f>COUNTIF($K$2:K35,K35)</f>
        <v>3</v>
      </c>
      <c r="AT35" s="1" t="str">
        <f t="shared" si="26"/>
        <v>Slovan Bratislava</v>
      </c>
      <c r="AU35" s="1" t="str">
        <f t="shared" si="27"/>
        <v>SK Rapid Wien</v>
      </c>
      <c r="AV35">
        <f t="shared" si="28"/>
        <v>1</v>
      </c>
      <c r="AW35" s="1">
        <f t="shared" si="29"/>
        <v>2</v>
      </c>
      <c r="AY35" t="str">
        <f t="shared" si="32"/>
        <v>SK Rapid Wien</v>
      </c>
      <c r="AZ35" t="str">
        <f t="shared" si="33"/>
        <v>Slovan Bratislava</v>
      </c>
      <c r="BA35">
        <f t="shared" si="34"/>
        <v>1</v>
      </c>
      <c r="BB35">
        <f t="shared" si="35"/>
        <v>2</v>
      </c>
      <c r="BD35" t="str">
        <f t="shared" si="36"/>
        <v>SK Rapid Wien</v>
      </c>
      <c r="BE35" t="str">
        <f t="shared" si="37"/>
        <v>Slovan Bratislava</v>
      </c>
      <c r="BF35">
        <f t="shared" si="30"/>
        <v>2</v>
      </c>
      <c r="BG35">
        <f t="shared" si="31"/>
        <v>1</v>
      </c>
      <c r="BI35">
        <f t="shared" si="38"/>
        <v>0</v>
      </c>
      <c r="BJ35">
        <f t="shared" si="39"/>
        <v>3</v>
      </c>
    </row>
    <row r="36" spans="1:62" x14ac:dyDescent="0.25">
      <c r="A36" t="s">
        <v>47</v>
      </c>
      <c r="B36" t="s">
        <v>247</v>
      </c>
      <c r="C36" t="s">
        <v>105</v>
      </c>
      <c r="D36" t="s">
        <v>54</v>
      </c>
      <c r="E36" t="s">
        <v>43</v>
      </c>
      <c r="F36" s="15">
        <v>0.70833333333333337</v>
      </c>
      <c r="G36" s="16">
        <v>10734</v>
      </c>
      <c r="H36" s="17">
        <v>6</v>
      </c>
      <c r="I36" s="17">
        <v>0</v>
      </c>
      <c r="J36" s="1" t="s">
        <v>40</v>
      </c>
      <c r="K36" s="1" t="s">
        <v>80</v>
      </c>
      <c r="L36" s="20">
        <v>2</v>
      </c>
      <c r="M36" s="20">
        <v>0</v>
      </c>
      <c r="N36" s="1" t="str">
        <f t="shared" si="14"/>
        <v>S</v>
      </c>
      <c r="O36" s="1" t="str">
        <f t="shared" si="15"/>
        <v>N</v>
      </c>
      <c r="P36" s="1">
        <f t="shared" si="16"/>
        <v>2</v>
      </c>
      <c r="Q36" s="4">
        <f>IFERROR((SUMIF($J$2:K36,J36,$L$2:M36)-L36)/(COUNTIF($J$2:K36,J36)-1),0)</f>
        <v>3.5</v>
      </c>
      <c r="R36" s="4">
        <f>IFERROR((SUMIF($AT$2:AT36,AT36,$AV$2:AW36)-AV36)/(COUNTIF($J$2:K36,J36)-1),0)</f>
        <v>0.25</v>
      </c>
      <c r="S36" s="4">
        <f t="shared" si="40"/>
        <v>3.25</v>
      </c>
      <c r="T36" s="5">
        <f>IFERROR((SUMIF($AY$2:AZ36,AY36,$BA$2:BB36)-BA36)/(COUNTIF($J$2:K36,K36)-1),0)</f>
        <v>2</v>
      </c>
      <c r="U36" s="5">
        <f>IFERROR((SUMIF($BD$2:BE36,BD36,$BF$2:BG36)-BF36)/(COUNTIF($J$2:K36,K36)-1),0)</f>
        <v>0.66666666666666663</v>
      </c>
      <c r="V36" s="5">
        <f t="shared" si="41"/>
        <v>1.3333333333333335</v>
      </c>
      <c r="W36" s="9">
        <f>IFERROR((SUMIF($J$2:J36,J36,L$2:L36)-L36)/(COUNTIF($J$2:J36,J36)-1),0)</f>
        <v>3</v>
      </c>
      <c r="X36" s="9">
        <f>IFERROR((SUMIF($J$2:J36,J36,M$2:M36)-M36)/(COUNTIF($J$2:J36,J36)-1),0)</f>
        <v>0.5</v>
      </c>
      <c r="Y36" s="9">
        <f t="shared" si="42"/>
        <v>2.5</v>
      </c>
      <c r="Z36" s="1">
        <f>IFERROR((SUMIF($K$2:K36,J36,$M$2:M36))/(COUNTIF($K$2:K36,J36)),0)</f>
        <v>4</v>
      </c>
      <c r="AA36" s="1">
        <f>IFERROR((SUMIF($K$2:K36,J36,$L$2:L36))/(COUNTIF($K$2:K36,J36)),0)</f>
        <v>0</v>
      </c>
      <c r="AB36" s="1">
        <f t="shared" si="43"/>
        <v>4</v>
      </c>
      <c r="AC36" s="9">
        <f>IFERROR((SUMIF($J$2:J36,K36,$L$2:L36))/(COUNTIF($J$2:J36,K36)),0)</f>
        <v>2</v>
      </c>
      <c r="AD36" s="9">
        <f>IFERROR((SUMIF($J$2:J36,K36,$M$2:M36))/(COUNTIF($J$2:J36,K36)),0)</f>
        <v>1</v>
      </c>
      <c r="AE36" s="9">
        <f t="shared" si="44"/>
        <v>1</v>
      </c>
      <c r="AF36" s="1">
        <f>IFERROR((SUMIF(K$2:K36,K36,M$2:M36)-M36)/(COUNTIF($K$2:K36,K36)-1),0)</f>
        <v>2</v>
      </c>
      <c r="AG36" s="1">
        <f>IFERROR((SUMIF(K$2:K36,K36,L$2:L36)-L36)/(COUNTIF($K$2:K36,K36)-1),0)</f>
        <v>0.5</v>
      </c>
      <c r="AH36" s="1">
        <f t="shared" si="45"/>
        <v>1.5</v>
      </c>
      <c r="AI36" s="1">
        <f t="shared" si="46"/>
        <v>3</v>
      </c>
      <c r="AJ36" s="1">
        <f t="shared" si="47"/>
        <v>0</v>
      </c>
      <c r="AK36" s="1">
        <f>SUMIF($J$2:K36,J36,AI$2:AJ36)-AI36</f>
        <v>12</v>
      </c>
      <c r="AL36" s="1">
        <f>SUMIF($AY$2:AZ36,AY36,$BI$2:BJ36)-BI36</f>
        <v>6</v>
      </c>
      <c r="AM36" s="1">
        <f>IFERROR((AK36)/(COUNTIF($J$2:K36,J36)-1),0)</f>
        <v>3</v>
      </c>
      <c r="AN36" s="1">
        <f>IFERROR((AL36)/(COUNTIF($J$2:K36,K36)-1),0)</f>
        <v>2</v>
      </c>
      <c r="AP36" t="str">
        <f t="shared" si="25"/>
        <v>LASK</v>
      </c>
      <c r="AQ36">
        <f>COUNTIF($J$2:J36,J36)</f>
        <v>3</v>
      </c>
      <c r="AR36">
        <f>COUNTIF($K$2:K36,K36)</f>
        <v>3</v>
      </c>
      <c r="AT36" s="1" t="str">
        <f t="shared" si="26"/>
        <v>Red Bull Salzburg</v>
      </c>
      <c r="AU36" s="1" t="str">
        <f t="shared" si="27"/>
        <v>FK Austria Wien</v>
      </c>
      <c r="AV36">
        <f t="shared" si="28"/>
        <v>0</v>
      </c>
      <c r="AW36" s="1">
        <f t="shared" si="29"/>
        <v>2</v>
      </c>
      <c r="AY36" t="str">
        <f t="shared" si="32"/>
        <v>FK Austria Wien</v>
      </c>
      <c r="AZ36" t="str">
        <f t="shared" si="33"/>
        <v>Red Bull Salzburg</v>
      </c>
      <c r="BA36">
        <f t="shared" si="34"/>
        <v>0</v>
      </c>
      <c r="BB36">
        <f t="shared" si="35"/>
        <v>2</v>
      </c>
      <c r="BD36" t="str">
        <f t="shared" si="36"/>
        <v>FK Austria Wien</v>
      </c>
      <c r="BE36" t="str">
        <f t="shared" si="37"/>
        <v>Red Bull Salzburg</v>
      </c>
      <c r="BF36">
        <f t="shared" si="30"/>
        <v>2</v>
      </c>
      <c r="BG36">
        <f t="shared" si="31"/>
        <v>0</v>
      </c>
      <c r="BI36">
        <f t="shared" si="38"/>
        <v>0</v>
      </c>
      <c r="BJ36">
        <f t="shared" si="39"/>
        <v>3</v>
      </c>
    </row>
    <row r="37" spans="1:62" x14ac:dyDescent="0.25">
      <c r="A37" t="s">
        <v>47</v>
      </c>
      <c r="B37" t="s">
        <v>247</v>
      </c>
      <c r="C37" t="s">
        <v>105</v>
      </c>
      <c r="D37" t="s">
        <v>54</v>
      </c>
      <c r="E37" t="s">
        <v>43</v>
      </c>
      <c r="F37" s="15">
        <v>0.70833333333333337</v>
      </c>
      <c r="G37" s="16">
        <v>2812</v>
      </c>
      <c r="H37" s="17">
        <v>7</v>
      </c>
      <c r="I37" s="17">
        <v>0</v>
      </c>
      <c r="J37" s="1" t="s">
        <v>216</v>
      </c>
      <c r="K37" s="1" t="s">
        <v>76</v>
      </c>
      <c r="L37" s="20">
        <v>4</v>
      </c>
      <c r="M37" s="20">
        <v>2</v>
      </c>
      <c r="N37" s="1" t="str">
        <f t="shared" si="14"/>
        <v>S</v>
      </c>
      <c r="O37" s="1" t="str">
        <f t="shared" si="15"/>
        <v>N</v>
      </c>
      <c r="P37" s="1">
        <f t="shared" si="16"/>
        <v>2</v>
      </c>
      <c r="Q37" s="4">
        <f>IFERROR((SUMIF($J$2:K37,J37,$L$2:M37)-L37)/(COUNTIF($J$2:K37,J37)-1),0)</f>
        <v>1</v>
      </c>
      <c r="R37" s="4">
        <f>IFERROR((SUMIF($AT$2:AT37,AT37,$AV$2:AW37)-AV37)/(COUNTIF($J$2:K37,J37)-1),0)</f>
        <v>0.33333333333333331</v>
      </c>
      <c r="S37" s="4">
        <f t="shared" si="40"/>
        <v>0.66666666666666674</v>
      </c>
      <c r="T37" s="5">
        <f>IFERROR((SUMIF($AY$2:AZ37,AY37,$BA$2:BB37)-BA37)/(COUNTIF($J$2:K37,K37)-1),0)</f>
        <v>2</v>
      </c>
      <c r="U37" s="5">
        <f>IFERROR((SUMIF($BD$2:BE37,BD37,$BF$2:BG37)-BF37)/(COUNTIF($J$2:K37,K37)-1),0)</f>
        <v>1.6666666666666667</v>
      </c>
      <c r="V37" s="5">
        <f t="shared" si="41"/>
        <v>0.33333333333333326</v>
      </c>
      <c r="W37" s="9">
        <f>IFERROR((SUMIF($J$2:J37,J37,L$2:L37)-L37)/(COUNTIF($J$2:J37,J37)-1),0)</f>
        <v>0</v>
      </c>
      <c r="X37" s="9">
        <f>IFERROR((SUMIF($J$2:J37,J37,M$2:M37)-M37)/(COUNTIF($J$2:J37,J37)-1),0)</f>
        <v>1</v>
      </c>
      <c r="Y37" s="9">
        <f t="shared" si="42"/>
        <v>-1</v>
      </c>
      <c r="Z37" s="1">
        <f>IFERROR((SUMIF($K$2:K37,J37,$M$2:M37))/(COUNTIF($K$2:K37,J37)),0)</f>
        <v>1.5</v>
      </c>
      <c r="AA37" s="1">
        <f>IFERROR((SUMIF($K$2:K37,J37,$L$2:L37))/(COUNTIF($K$2:K37,J37)),0)</f>
        <v>2</v>
      </c>
      <c r="AB37" s="1">
        <f t="shared" si="43"/>
        <v>-0.5</v>
      </c>
      <c r="AC37" s="9">
        <f>IFERROR((SUMIF($J$2:J37,K37,$L$2:L37))/(COUNTIF($J$2:J37,K37)),0)</f>
        <v>0</v>
      </c>
      <c r="AD37" s="9">
        <f>IFERROR((SUMIF($J$2:J37,K37,$M$2:M37))/(COUNTIF($J$2:J37,K37)),0)</f>
        <v>2</v>
      </c>
      <c r="AE37" s="9">
        <f t="shared" si="44"/>
        <v>-2</v>
      </c>
      <c r="AF37" s="1">
        <f>IFERROR((SUMIF(K$2:K37,K37,M$2:M37)-M37)/(COUNTIF($K$2:K37,K37)-1),0)</f>
        <v>3</v>
      </c>
      <c r="AG37" s="1">
        <f>IFERROR((SUMIF(K$2:K37,K37,L$2:L37)-L37)/(COUNTIF($K$2:K37,K37)-1),0)</f>
        <v>1.5</v>
      </c>
      <c r="AH37" s="1">
        <f t="shared" si="45"/>
        <v>1.5</v>
      </c>
      <c r="AI37" s="1">
        <f t="shared" si="46"/>
        <v>3</v>
      </c>
      <c r="AJ37" s="1">
        <f t="shared" si="47"/>
        <v>0</v>
      </c>
      <c r="AK37" s="1">
        <f>SUMIF($J$2:K37,J37,AI$2:AJ37)-AI37</f>
        <v>1</v>
      </c>
      <c r="AL37" s="1">
        <f>SUMIF($AY$2:AZ37,AY37,$BI$2:BJ37)-BI37</f>
        <v>6</v>
      </c>
      <c r="AM37" s="1">
        <f>IFERROR((AK37)/(COUNTIF($J$2:K37,J37)-1),0)</f>
        <v>0.33333333333333331</v>
      </c>
      <c r="AN37" s="1">
        <f>IFERROR((AL37)/(COUNTIF($J$2:K37,K37)-1),0)</f>
        <v>2</v>
      </c>
      <c r="AP37" t="str">
        <f t="shared" si="25"/>
        <v>FC Admira Wacker Mödling</v>
      </c>
      <c r="AQ37">
        <f>COUNTIF($J$2:J37,J37)</f>
        <v>2</v>
      </c>
      <c r="AR37">
        <f>COUNTIF($K$2:K37,K37)</f>
        <v>3</v>
      </c>
      <c r="AT37" s="1" t="str">
        <f t="shared" si="26"/>
        <v>TSV Hartberg</v>
      </c>
      <c r="AU37" s="1" t="str">
        <f t="shared" si="27"/>
        <v>SV Mattersburg</v>
      </c>
      <c r="AV37">
        <f t="shared" si="28"/>
        <v>2</v>
      </c>
      <c r="AW37" s="1">
        <f t="shared" si="29"/>
        <v>4</v>
      </c>
      <c r="AY37" t="str">
        <f t="shared" si="32"/>
        <v>SV Mattersburg</v>
      </c>
      <c r="AZ37" t="str">
        <f t="shared" si="33"/>
        <v>TSV Hartberg</v>
      </c>
      <c r="BA37">
        <f t="shared" si="34"/>
        <v>2</v>
      </c>
      <c r="BB37">
        <f t="shared" si="35"/>
        <v>4</v>
      </c>
      <c r="BD37" t="str">
        <f t="shared" si="36"/>
        <v>SV Mattersburg</v>
      </c>
      <c r="BE37" t="str">
        <f t="shared" si="37"/>
        <v>TSV Hartberg</v>
      </c>
      <c r="BF37">
        <f t="shared" si="30"/>
        <v>4</v>
      </c>
      <c r="BG37">
        <f t="shared" si="31"/>
        <v>2</v>
      </c>
      <c r="BI37">
        <f t="shared" si="38"/>
        <v>0</v>
      </c>
      <c r="BJ37">
        <f t="shared" si="39"/>
        <v>3</v>
      </c>
    </row>
    <row r="38" spans="1:62" x14ac:dyDescent="0.25">
      <c r="A38" t="s">
        <v>47</v>
      </c>
      <c r="B38" t="s">
        <v>247</v>
      </c>
      <c r="C38" t="s">
        <v>105</v>
      </c>
      <c r="D38" t="s">
        <v>54</v>
      </c>
      <c r="E38" t="s">
        <v>43</v>
      </c>
      <c r="F38" s="15">
        <v>0.70833333333333337</v>
      </c>
      <c r="G38" s="16">
        <v>5845</v>
      </c>
      <c r="H38" s="17">
        <v>7</v>
      </c>
      <c r="I38" s="17">
        <v>0</v>
      </c>
      <c r="J38" s="1" t="s">
        <v>58</v>
      </c>
      <c r="K38" s="1" t="s">
        <v>245</v>
      </c>
      <c r="L38" s="20">
        <v>1</v>
      </c>
      <c r="M38" s="20">
        <v>2</v>
      </c>
      <c r="N38" s="1" t="str">
        <f t="shared" si="14"/>
        <v>N</v>
      </c>
      <c r="O38" s="1" t="str">
        <f t="shared" si="15"/>
        <v>S</v>
      </c>
      <c r="P38" s="1">
        <f t="shared" si="16"/>
        <v>-1</v>
      </c>
      <c r="Q38" s="4">
        <f>IFERROR((SUMIF($J$2:K38,J38,$L$2:M38)-L38)/(COUNTIF($J$2:K38,J38)-1),0)</f>
        <v>2</v>
      </c>
      <c r="R38" s="4">
        <f>IFERROR((SUMIF($AT$2:AT38,AT38,$AV$2:AW38)-AV38)/(COUNTIF($J$2:K38,J38)-1),0)</f>
        <v>1</v>
      </c>
      <c r="S38" s="4">
        <f t="shared" si="40"/>
        <v>1</v>
      </c>
      <c r="T38" s="5">
        <f>IFERROR((SUMIF($AY$2:AZ38,AY38,$BA$2:BB38)-BA38)/(COUNTIF($J$2:K38,K38)-1),0)</f>
        <v>2</v>
      </c>
      <c r="U38" s="5">
        <f>IFERROR((SUMIF($BD$2:BE38,BD38,$BF$2:BG38)-BF38)/(COUNTIF($J$2:K38,K38)-1),0)</f>
        <v>2.3333333333333335</v>
      </c>
      <c r="V38" s="5">
        <f t="shared" si="41"/>
        <v>-0.33333333333333348</v>
      </c>
      <c r="W38" s="9">
        <f>IFERROR((SUMIF($J$2:J38,J38,L$2:L38)-L38)/(COUNTIF($J$2:J38,J38)-1),0)</f>
        <v>2</v>
      </c>
      <c r="X38" s="9">
        <f>IFERROR((SUMIF($J$2:J38,J38,M$2:M38)-M38)/(COUNTIF($J$2:J38,J38)-1),0)</f>
        <v>3</v>
      </c>
      <c r="Y38" s="9">
        <f t="shared" si="42"/>
        <v>-1</v>
      </c>
      <c r="Z38" s="1">
        <f>IFERROR((SUMIF($K$2:K38,J38,$M$2:M38))/(COUNTIF($K$2:K38,J38)),0)</f>
        <v>2</v>
      </c>
      <c r="AA38" s="1">
        <f>IFERROR((SUMIF($K$2:K38,J38,$L$2:L38))/(COUNTIF($K$2:K38,J38)),0)</f>
        <v>0.5</v>
      </c>
      <c r="AB38" s="1">
        <f t="shared" si="43"/>
        <v>1.5</v>
      </c>
      <c r="AC38" s="9">
        <f>IFERROR((SUMIF($J$2:J38,K38,$L$2:L38))/(COUNTIF($J$2:J38,K38)),0)</f>
        <v>2</v>
      </c>
      <c r="AD38" s="9">
        <f>IFERROR((SUMIF($J$2:J38,K38,$M$2:M38))/(COUNTIF($J$2:J38,K38)),0)</f>
        <v>3</v>
      </c>
      <c r="AE38" s="9">
        <f t="shared" si="44"/>
        <v>-1</v>
      </c>
      <c r="AF38" s="1">
        <f>IFERROR((SUMIF(K$2:K38,K38,M$2:M38)-M38)/(COUNTIF($K$2:K38,K38)-1),0)</f>
        <v>2</v>
      </c>
      <c r="AG38" s="1">
        <f>IFERROR((SUMIF(K$2:K38,K38,L$2:L38)-L38)/(COUNTIF($K$2:K38,K38)-1),0)</f>
        <v>2</v>
      </c>
      <c r="AH38" s="1">
        <f t="shared" si="45"/>
        <v>0</v>
      </c>
      <c r="AI38" s="1">
        <f t="shared" si="46"/>
        <v>0</v>
      </c>
      <c r="AJ38" s="1">
        <f t="shared" si="47"/>
        <v>3</v>
      </c>
      <c r="AK38" s="1">
        <f>SUMIF($J$2:K38,J38,AI$2:AJ38)-AI38</f>
        <v>4</v>
      </c>
      <c r="AL38" s="1">
        <f>SUMIF($AY$2:AZ38,AY38,$BI$2:BJ38)-BI38</f>
        <v>3</v>
      </c>
      <c r="AM38" s="1">
        <f>IFERROR((AK38)/(COUNTIF($J$2:K38,J38)-1),0)</f>
        <v>1.3333333333333333</v>
      </c>
      <c r="AN38" s="1">
        <f>IFERROR((AL38)/(COUNTIF($J$2:K38,K38)-1),0)</f>
        <v>1</v>
      </c>
      <c r="AP38" t="str">
        <f t="shared" si="25"/>
        <v>SV Mattersburg</v>
      </c>
      <c r="AQ38">
        <f>COUNTIF($J$2:J38,J38)</f>
        <v>2</v>
      </c>
      <c r="AR38">
        <f>COUNTIF($K$2:K38,K38)</f>
        <v>3</v>
      </c>
      <c r="AT38" s="1" t="str">
        <f t="shared" si="26"/>
        <v>SC Rheindorf Altach</v>
      </c>
      <c r="AU38" s="1" t="str">
        <f t="shared" si="27"/>
        <v>FC Wacker Innsbruck</v>
      </c>
      <c r="AV38">
        <f t="shared" si="28"/>
        <v>2</v>
      </c>
      <c r="AW38" s="1">
        <f t="shared" si="29"/>
        <v>1</v>
      </c>
      <c r="AY38" t="str">
        <f t="shared" si="32"/>
        <v>FC Wacker Innsbruck</v>
      </c>
      <c r="AZ38" t="str">
        <f t="shared" si="33"/>
        <v>SC Rheindorf Altach</v>
      </c>
      <c r="BA38">
        <f t="shared" si="34"/>
        <v>2</v>
      </c>
      <c r="BB38">
        <f t="shared" si="35"/>
        <v>1</v>
      </c>
      <c r="BD38" t="str">
        <f t="shared" si="36"/>
        <v>FC Wacker Innsbruck</v>
      </c>
      <c r="BE38" t="str">
        <f t="shared" si="37"/>
        <v>SC Rheindorf Altach</v>
      </c>
      <c r="BF38">
        <f t="shared" si="30"/>
        <v>1</v>
      </c>
      <c r="BG38">
        <f t="shared" si="31"/>
        <v>2</v>
      </c>
      <c r="BI38">
        <f t="shared" si="38"/>
        <v>3</v>
      </c>
      <c r="BJ38">
        <f t="shared" si="39"/>
        <v>0</v>
      </c>
    </row>
    <row r="39" spans="1:62" x14ac:dyDescent="0.25">
      <c r="A39" t="s">
        <v>47</v>
      </c>
      <c r="B39" t="s">
        <v>290</v>
      </c>
      <c r="C39" t="s">
        <v>105</v>
      </c>
      <c r="D39" t="s">
        <v>54</v>
      </c>
      <c r="E39" t="s">
        <v>64</v>
      </c>
      <c r="F39" s="15">
        <v>0.70833333333333337</v>
      </c>
      <c r="G39" s="16">
        <v>3450</v>
      </c>
      <c r="H39" s="17">
        <v>3</v>
      </c>
      <c r="I39" s="17">
        <v>0</v>
      </c>
      <c r="J39" s="1" t="s">
        <v>65</v>
      </c>
      <c r="K39" s="1" t="s">
        <v>68</v>
      </c>
      <c r="L39" s="20">
        <v>2</v>
      </c>
      <c r="M39" s="20">
        <v>0</v>
      </c>
      <c r="N39" s="1" t="str">
        <f t="shared" si="14"/>
        <v>S</v>
      </c>
      <c r="O39" s="1" t="str">
        <f t="shared" si="15"/>
        <v>N</v>
      </c>
      <c r="P39" s="1">
        <f t="shared" si="16"/>
        <v>2</v>
      </c>
      <c r="Q39" s="4">
        <f>IFERROR((SUMIF($J$2:K39,J39,$L$2:M39)-L39)/(COUNTIF($J$2:K39,J39)-1),0)</f>
        <v>3.3333333333333335</v>
      </c>
      <c r="R39" s="4">
        <f>IFERROR((SUMIF($AT$2:AT39,AT39,$AV$2:AW39)-AV39)/(COUNTIF($J$2:K39,J39)-1),0)</f>
        <v>1</v>
      </c>
      <c r="S39" s="4">
        <f t="shared" si="40"/>
        <v>2.3333333333333335</v>
      </c>
      <c r="T39" s="5">
        <f>IFERROR((SUMIF($AY$2:AZ39,AY39,$BA$2:BB39)-BA39)/(COUNTIF($J$2:K39,K39)-1),0)</f>
        <v>1.5</v>
      </c>
      <c r="U39" s="5">
        <f>IFERROR((SUMIF($BD$2:BE39,BD39,$BF$2:BG39)-BF39)/(COUNTIF($J$2:K39,K39)-1),0)</f>
        <v>1.8333333333333333</v>
      </c>
      <c r="V39" s="5">
        <f t="shared" si="41"/>
        <v>-0.33333333333333326</v>
      </c>
      <c r="W39" s="9">
        <f>IFERROR((SUMIF($J$2:J39,J39,L$2:L39)-L39)/(COUNTIF($J$2:J39,J39)-1),0)</f>
        <v>4</v>
      </c>
      <c r="X39" s="9">
        <f>IFERROR((SUMIF($J$2:J39,J39,M$2:M39)-M39)/(COUNTIF($J$2:J39,J39)-1),0)</f>
        <v>3</v>
      </c>
      <c r="Y39" s="9">
        <f t="shared" si="42"/>
        <v>1</v>
      </c>
      <c r="Z39" s="1">
        <f>IFERROR((SUMIF($K$2:K39,J39,$M$2:M39))/(COUNTIF($K$2:K39,J39)),0)</f>
        <v>3</v>
      </c>
      <c r="AA39" s="1">
        <f>IFERROR((SUMIF($K$2:K39,J39,$L$2:L39))/(COUNTIF($K$2:K39,J39)),0)</f>
        <v>0</v>
      </c>
      <c r="AB39" s="1">
        <f t="shared" si="43"/>
        <v>3</v>
      </c>
      <c r="AC39" s="9">
        <f>IFERROR((SUMIF($J$2:J39,K39,$L$2:L39))/(COUNTIF($J$2:J39,K39)),0)</f>
        <v>1.3333333333333333</v>
      </c>
      <c r="AD39" s="9">
        <f>IFERROR((SUMIF($J$2:J39,K39,$M$2:M39))/(COUNTIF($J$2:J39,K39)),0)</f>
        <v>2.3333333333333335</v>
      </c>
      <c r="AE39" s="9">
        <f t="shared" si="44"/>
        <v>-1.0000000000000002</v>
      </c>
      <c r="AF39" s="1">
        <f>IFERROR((SUMIF(K$2:K39,K39,M$2:M39)-M39)/(COUNTIF($K$2:K39,K39)-1),0)</f>
        <v>1.6666666666666667</v>
      </c>
      <c r="AG39" s="1">
        <f>IFERROR((SUMIF(K$2:K39,K39,L$2:L39)-L39)/(COUNTIF($K$2:K39,K39)-1),0)</f>
        <v>1.3333333333333333</v>
      </c>
      <c r="AH39" s="1">
        <f t="shared" si="45"/>
        <v>0.33333333333333348</v>
      </c>
      <c r="AI39" s="1">
        <f t="shared" si="46"/>
        <v>3</v>
      </c>
      <c r="AJ39" s="1">
        <f t="shared" si="47"/>
        <v>0</v>
      </c>
      <c r="AK39" s="1">
        <f>SUMIF($J$2:K39,J39,AI$2:AJ39)-AI39</f>
        <v>7</v>
      </c>
      <c r="AL39" s="1">
        <f>SUMIF($AY$2:AZ39,AY39,$BI$2:BJ39)-BI39</f>
        <v>9</v>
      </c>
      <c r="AM39" s="1">
        <f>IFERROR((AK39)/(COUNTIF($J$2:K39,J39)-1),0)</f>
        <v>2.3333333333333335</v>
      </c>
      <c r="AN39" s="1">
        <f>IFERROR((AL39)/(COUNTIF($J$2:K39,K39)-1),0)</f>
        <v>1.5</v>
      </c>
      <c r="AP39" t="str">
        <f t="shared" si="25"/>
        <v>Wolfsberger AC</v>
      </c>
      <c r="AQ39">
        <f>COUNTIF($J$2:J39,J39)</f>
        <v>2</v>
      </c>
      <c r="AR39">
        <f>COUNTIF($K$2:K39,K39)</f>
        <v>4</v>
      </c>
      <c r="AT39" s="1" t="str">
        <f t="shared" si="26"/>
        <v>SKN St. Pölten</v>
      </c>
      <c r="AU39" s="1" t="str">
        <f t="shared" si="27"/>
        <v>SK Sturm Graz</v>
      </c>
      <c r="AV39">
        <f t="shared" si="28"/>
        <v>0</v>
      </c>
      <c r="AW39" s="1">
        <f t="shared" si="29"/>
        <v>2</v>
      </c>
      <c r="AY39" t="str">
        <f t="shared" si="32"/>
        <v>SK Sturm Graz</v>
      </c>
      <c r="AZ39" t="str">
        <f t="shared" si="33"/>
        <v>SKN St. Pölten</v>
      </c>
      <c r="BA39">
        <f t="shared" si="34"/>
        <v>0</v>
      </c>
      <c r="BB39">
        <f t="shared" si="35"/>
        <v>2</v>
      </c>
      <c r="BD39" t="str">
        <f t="shared" si="36"/>
        <v>SK Sturm Graz</v>
      </c>
      <c r="BE39" t="str">
        <f t="shared" si="37"/>
        <v>SKN St. Pölten</v>
      </c>
      <c r="BF39">
        <f t="shared" si="30"/>
        <v>2</v>
      </c>
      <c r="BG39">
        <f t="shared" si="31"/>
        <v>0</v>
      </c>
      <c r="BI39">
        <f t="shared" si="38"/>
        <v>0</v>
      </c>
      <c r="BJ39">
        <f t="shared" si="39"/>
        <v>3</v>
      </c>
    </row>
    <row r="40" spans="1:62" x14ac:dyDescent="0.25">
      <c r="A40" t="s">
        <v>47</v>
      </c>
      <c r="B40" t="s">
        <v>290</v>
      </c>
      <c r="C40" t="s">
        <v>105</v>
      </c>
      <c r="D40" t="s">
        <v>54</v>
      </c>
      <c r="E40" t="s">
        <v>64</v>
      </c>
      <c r="F40" s="15">
        <v>0.70833333333333337</v>
      </c>
      <c r="G40" s="16">
        <v>1850</v>
      </c>
      <c r="H40" s="17">
        <v>3</v>
      </c>
      <c r="I40" s="17">
        <v>0</v>
      </c>
      <c r="J40" s="1" t="s">
        <v>56</v>
      </c>
      <c r="K40" s="1" t="s">
        <v>0</v>
      </c>
      <c r="L40" s="20">
        <v>0</v>
      </c>
      <c r="M40" s="20">
        <v>1</v>
      </c>
      <c r="N40" s="1" t="str">
        <f t="shared" si="14"/>
        <v>N</v>
      </c>
      <c r="O40" s="1" t="str">
        <f t="shared" si="15"/>
        <v>S</v>
      </c>
      <c r="P40" s="1">
        <f t="shared" si="16"/>
        <v>-1</v>
      </c>
      <c r="Q40" s="4">
        <f>IFERROR((SUMIF($J$2:K40,J40,$L$2:M40)-L40)/(COUNTIF($J$2:K40,J40)-1),0)</f>
        <v>0.4</v>
      </c>
      <c r="R40" s="4">
        <f>IFERROR((SUMIF($AT$2:AT40,AT40,$AV$2:AW40)-AV40)/(COUNTIF($J$2:K40,J40)-1),0)</f>
        <v>1.2</v>
      </c>
      <c r="S40" s="4">
        <f t="shared" si="40"/>
        <v>-0.79999999999999993</v>
      </c>
      <c r="T40" s="5">
        <f>IFERROR((SUMIF($AY$2:AZ40,AY40,$BA$2:BB40)-BA40)/(COUNTIF($J$2:K40,K40)-1),0)</f>
        <v>1.6666666666666667</v>
      </c>
      <c r="U40" s="5">
        <f>IFERROR((SUMIF($BD$2:BE40,BD40,$BF$2:BG40)-BF40)/(COUNTIF($J$2:K40,K40)-1),0)</f>
        <v>0.83333333333333337</v>
      </c>
      <c r="V40" s="5">
        <f t="shared" si="41"/>
        <v>0.83333333333333337</v>
      </c>
      <c r="W40" s="9">
        <f>IFERROR((SUMIF($J$2:J40,J40,L$2:L40)-L40)/(COUNTIF($J$2:J40,J40)-1),0)</f>
        <v>0.5</v>
      </c>
      <c r="X40" s="9">
        <f>IFERROR((SUMIF($J$2:J40,J40,M$2:M40)-M40)/(COUNTIF($J$2:J40,J40)-1),0)</f>
        <v>3</v>
      </c>
      <c r="Y40" s="9">
        <f t="shared" si="42"/>
        <v>-2.5</v>
      </c>
      <c r="Z40" s="1">
        <f>IFERROR((SUMIF($K$2:K40,J40,$M$2:M40))/(COUNTIF($K$2:K40,J40)),0)</f>
        <v>0.33333333333333331</v>
      </c>
      <c r="AA40" s="1">
        <f>IFERROR((SUMIF($K$2:K40,J40,$L$2:L40))/(COUNTIF($K$2:K40,J40)),0)</f>
        <v>1.3333333333333333</v>
      </c>
      <c r="AB40" s="1">
        <f t="shared" si="43"/>
        <v>-1</v>
      </c>
      <c r="AC40" s="9">
        <f>IFERROR((SUMIF($J$2:J40,K40,$L$2:L40))/(COUNTIF($J$2:J40,K40)),0)</f>
        <v>2</v>
      </c>
      <c r="AD40" s="9">
        <f>IFERROR((SUMIF($J$2:J40,K40,$M$2:M40))/(COUNTIF($J$2:J40,K40)),0)</f>
        <v>0</v>
      </c>
      <c r="AE40" s="9">
        <f t="shared" si="44"/>
        <v>2</v>
      </c>
      <c r="AF40" s="1">
        <f>IFERROR((SUMIF(K$2:K40,K40,M$2:M40)-M40)/(COUNTIF($K$2:K40,K40)-1),0)</f>
        <v>1.5</v>
      </c>
      <c r="AG40" s="1">
        <f>IFERROR((SUMIF(K$2:K40,K40,L$2:L40)-L40)/(COUNTIF($K$2:K40,K40)-1),0)</f>
        <v>1.25</v>
      </c>
      <c r="AH40" s="1">
        <f t="shared" si="45"/>
        <v>0.25</v>
      </c>
      <c r="AI40" s="1">
        <f t="shared" si="46"/>
        <v>0</v>
      </c>
      <c r="AJ40" s="1">
        <f t="shared" si="47"/>
        <v>3</v>
      </c>
      <c r="AK40" s="1">
        <f>SUMIF($J$2:K40,J40,AI$2:AJ40)-AI40</f>
        <v>3</v>
      </c>
      <c r="AL40" s="1">
        <f>SUMIF($AY$2:AZ40,AY40,$BI$2:BJ40)-BI40</f>
        <v>10</v>
      </c>
      <c r="AM40" s="1">
        <f>IFERROR((AK40)/(COUNTIF($J$2:K40,J40)-1),0)</f>
        <v>0.6</v>
      </c>
      <c r="AN40" s="1">
        <f>IFERROR((AL40)/(COUNTIF($J$2:K40,K40)-1),0)</f>
        <v>1.6666666666666667</v>
      </c>
      <c r="AP40" t="str">
        <f t="shared" si="25"/>
        <v>SK Rapid Wien</v>
      </c>
      <c r="AQ40">
        <f>COUNTIF($J$2:J40,J40)</f>
        <v>3</v>
      </c>
      <c r="AR40">
        <f>COUNTIF($K$2:K40,K40)</f>
        <v>5</v>
      </c>
      <c r="AT40" s="1" t="str">
        <f t="shared" si="26"/>
        <v>FC Admira Wacker Mödling</v>
      </c>
      <c r="AU40" s="1" t="str">
        <f t="shared" si="27"/>
        <v>LASK</v>
      </c>
      <c r="AV40">
        <f t="shared" si="28"/>
        <v>1</v>
      </c>
      <c r="AW40" s="1">
        <f t="shared" si="29"/>
        <v>0</v>
      </c>
      <c r="AY40" t="str">
        <f t="shared" si="32"/>
        <v>LASK</v>
      </c>
      <c r="AZ40" t="str">
        <f t="shared" si="33"/>
        <v>FC Admira Wacker Mödling</v>
      </c>
      <c r="BA40">
        <f t="shared" si="34"/>
        <v>1</v>
      </c>
      <c r="BB40">
        <f t="shared" si="35"/>
        <v>0</v>
      </c>
      <c r="BD40" t="str">
        <f t="shared" si="36"/>
        <v>LASK</v>
      </c>
      <c r="BE40" t="str">
        <f t="shared" si="37"/>
        <v>FC Admira Wacker Mödling</v>
      </c>
      <c r="BF40">
        <f t="shared" si="30"/>
        <v>0</v>
      </c>
      <c r="BG40">
        <f t="shared" si="31"/>
        <v>1</v>
      </c>
      <c r="BI40">
        <f t="shared" si="38"/>
        <v>3</v>
      </c>
      <c r="BJ40">
        <f t="shared" si="39"/>
        <v>0</v>
      </c>
    </row>
    <row r="41" spans="1:62" x14ac:dyDescent="0.25">
      <c r="A41" t="s">
        <v>47</v>
      </c>
      <c r="B41" t="s">
        <v>290</v>
      </c>
      <c r="C41" t="s">
        <v>105</v>
      </c>
      <c r="D41" t="s">
        <v>54</v>
      </c>
      <c r="E41" t="s">
        <v>64</v>
      </c>
      <c r="F41" s="15">
        <v>0.70833333333333337</v>
      </c>
      <c r="G41" s="16">
        <v>14800</v>
      </c>
      <c r="H41" s="17">
        <v>7</v>
      </c>
      <c r="I41" s="17">
        <v>0</v>
      </c>
      <c r="J41" s="1" t="s">
        <v>71</v>
      </c>
      <c r="K41" s="1" t="s">
        <v>49</v>
      </c>
      <c r="L41" s="20">
        <v>0</v>
      </c>
      <c r="M41" s="20">
        <v>0</v>
      </c>
      <c r="N41" s="1" t="str">
        <f t="shared" si="14"/>
        <v>U</v>
      </c>
      <c r="O41" s="1" t="str">
        <f t="shared" si="15"/>
        <v>U</v>
      </c>
      <c r="P41" s="1">
        <f t="shared" si="16"/>
        <v>0</v>
      </c>
      <c r="Q41" s="4">
        <f>IFERROR((SUMIF($J$2:K41,J41,$L$2:M41)-L41)/(COUNTIF($J$2:K41,J41)-1),0)</f>
        <v>2.5</v>
      </c>
      <c r="R41" s="4">
        <f>IFERROR((SUMIF($AT$2:AT41,AT41,$AV$2:AW41)-AV41)/(COUNTIF($J$2:K41,J41)-1),0)</f>
        <v>0.25</v>
      </c>
      <c r="S41" s="4">
        <f t="shared" si="40"/>
        <v>2.25</v>
      </c>
      <c r="T41" s="5">
        <f>IFERROR((SUMIF($AY$2:AZ41,AY41,$BA$2:BB41)-BA41)/(COUNTIF($J$2:K41,K41)-1),0)</f>
        <v>2</v>
      </c>
      <c r="U41" s="5">
        <f>IFERROR((SUMIF($BD$2:BE41,BD41,$BF$2:BG41)-BF41)/(COUNTIF($J$2:K41,K41)-1),0)</f>
        <v>1.6666666666666667</v>
      </c>
      <c r="V41" s="5">
        <f t="shared" si="41"/>
        <v>0.33333333333333326</v>
      </c>
      <c r="W41" s="9">
        <f>IFERROR((SUMIF($J$2:J41,J41,L$2:L41)-L41)/(COUNTIF($J$2:J41,J41)-1),0)</f>
        <v>1</v>
      </c>
      <c r="X41" s="9">
        <f>IFERROR((SUMIF($J$2:J41,J41,M$2:M41)-M41)/(COUNTIF($J$2:J41,J41)-1),0)</f>
        <v>1</v>
      </c>
      <c r="Y41" s="9">
        <f t="shared" si="42"/>
        <v>0</v>
      </c>
      <c r="Z41" s="1">
        <f>IFERROR((SUMIF($K$2:K41,J41,$M$2:M41))/(COUNTIF($K$2:K41,J41)),0)</f>
        <v>3</v>
      </c>
      <c r="AA41" s="1">
        <f>IFERROR((SUMIF($K$2:K41,J41,$L$2:L41))/(COUNTIF($K$2:K41,J41)),0)</f>
        <v>0.66666666666666663</v>
      </c>
      <c r="AB41" s="1">
        <f t="shared" si="43"/>
        <v>2.3333333333333335</v>
      </c>
      <c r="AC41" s="9">
        <f>IFERROR((SUMIF($J$2:J41,K41,$L$2:L41))/(COUNTIF($J$2:J41,K41)),0)</f>
        <v>1</v>
      </c>
      <c r="AD41" s="9">
        <f>IFERROR((SUMIF($J$2:J41,K41,$M$2:M41))/(COUNTIF($J$2:J41,K41)),0)</f>
        <v>0</v>
      </c>
      <c r="AE41" s="9">
        <f t="shared" si="44"/>
        <v>1</v>
      </c>
      <c r="AF41" s="1">
        <f>IFERROR((SUMIF(K$2:K41,K41,M$2:M41)-M41)/(COUNTIF($K$2:K41,K41)-1),0)</f>
        <v>2.5</v>
      </c>
      <c r="AG41" s="1">
        <f>IFERROR((SUMIF(K$2:K41,K41,L$2:L41)-L41)/(COUNTIF($K$2:K41,K41)-1),0)</f>
        <v>2.5</v>
      </c>
      <c r="AH41" s="1">
        <f t="shared" si="45"/>
        <v>0</v>
      </c>
      <c r="AI41" s="1">
        <f t="shared" si="46"/>
        <v>1</v>
      </c>
      <c r="AJ41" s="1">
        <f t="shared" si="47"/>
        <v>1</v>
      </c>
      <c r="AK41" s="1">
        <f>SUMIF($J$2:K41,J41,AI$2:AJ41)-AI41</f>
        <v>7</v>
      </c>
      <c r="AL41" s="1">
        <f>SUMIF($AY$2:AZ41,AY41,$BI$2:BJ41)-BI41</f>
        <v>6</v>
      </c>
      <c r="AM41" s="1">
        <f>IFERROR((AK41)/(COUNTIF($J$2:K41,J41)-1),0)</f>
        <v>1.75</v>
      </c>
      <c r="AN41" s="1">
        <f>IFERROR((AL41)/(COUNTIF($J$2:K41,K41)-1),0)</f>
        <v>2</v>
      </c>
      <c r="AP41" t="str">
        <f t="shared" si="25"/>
        <v>SC Rheindorf Altach</v>
      </c>
      <c r="AQ41">
        <f>COUNTIF($J$2:J41,J41)</f>
        <v>2</v>
      </c>
      <c r="AR41">
        <f>COUNTIF($K$2:K41,K41)</f>
        <v>3</v>
      </c>
      <c r="AT41" s="1" t="str">
        <f t="shared" si="26"/>
        <v>SK Rapid Wien</v>
      </c>
      <c r="AU41" s="1" t="str">
        <f t="shared" si="27"/>
        <v>Wolfsberger AC</v>
      </c>
      <c r="AV41">
        <f t="shared" si="28"/>
        <v>0</v>
      </c>
      <c r="AW41" s="1">
        <f t="shared" si="29"/>
        <v>0</v>
      </c>
      <c r="AY41" t="str">
        <f t="shared" si="32"/>
        <v>Wolfsberger AC</v>
      </c>
      <c r="AZ41" t="str">
        <f t="shared" si="33"/>
        <v>SK Rapid Wien</v>
      </c>
      <c r="BA41">
        <f t="shared" si="34"/>
        <v>0</v>
      </c>
      <c r="BB41">
        <f t="shared" si="35"/>
        <v>0</v>
      </c>
      <c r="BD41" t="str">
        <f t="shared" si="36"/>
        <v>Wolfsberger AC</v>
      </c>
      <c r="BE41" t="str">
        <f t="shared" si="37"/>
        <v>SK Rapid Wien</v>
      </c>
      <c r="BF41">
        <f t="shared" si="30"/>
        <v>0</v>
      </c>
      <c r="BG41">
        <f t="shared" si="31"/>
        <v>0</v>
      </c>
      <c r="BI41">
        <f t="shared" si="38"/>
        <v>1</v>
      </c>
      <c r="BJ41">
        <f t="shared" si="39"/>
        <v>1</v>
      </c>
    </row>
    <row r="42" spans="1:62" x14ac:dyDescent="0.25">
      <c r="A42" t="s">
        <v>33</v>
      </c>
      <c r="B42" t="s">
        <v>305</v>
      </c>
      <c r="C42" t="s">
        <v>105</v>
      </c>
      <c r="D42" t="s">
        <v>54</v>
      </c>
      <c r="E42" t="s">
        <v>37</v>
      </c>
      <c r="F42" s="15">
        <v>0.84375</v>
      </c>
      <c r="G42" s="16">
        <v>5000</v>
      </c>
      <c r="H42" s="17">
        <v>3</v>
      </c>
      <c r="I42" s="17">
        <v>0</v>
      </c>
      <c r="J42" s="1" t="s">
        <v>304</v>
      </c>
      <c r="K42" s="1" t="s">
        <v>40</v>
      </c>
      <c r="L42" s="20">
        <v>0</v>
      </c>
      <c r="M42" s="20">
        <v>1</v>
      </c>
      <c r="N42" s="1" t="str">
        <f t="shared" si="14"/>
        <v>N</v>
      </c>
      <c r="O42" s="1" t="str">
        <f t="shared" si="15"/>
        <v>S</v>
      </c>
      <c r="P42" s="1">
        <f t="shared" si="16"/>
        <v>-1</v>
      </c>
      <c r="Q42" s="4">
        <f>IFERROR((SUMIF($J$2:K42,J42,$L$2:M42)-L42)/(COUNTIF($J$2:K42,J42)-1),0)</f>
        <v>0</v>
      </c>
      <c r="R42" s="4">
        <f>IFERROR((SUMIF($AT$2:AT42,AT42,$AV$2:AW42)-AV42)/(COUNTIF($J$2:K42,J42)-1),0)</f>
        <v>0</v>
      </c>
      <c r="S42" s="4">
        <f t="shared" si="40"/>
        <v>0</v>
      </c>
      <c r="T42" s="5">
        <f>IFERROR((SUMIF($AY$2:AZ42,AY42,$BA$2:BB42)-BA42)/(COUNTIF($J$2:K42,K42)-1),0)</f>
        <v>3.2</v>
      </c>
      <c r="U42" s="5">
        <f>IFERROR((SUMIF($BD$2:BE42,BD42,$BF$2:BG42)-BF42)/(COUNTIF($J$2:K42,K42)-1),0)</f>
        <v>0.2</v>
      </c>
      <c r="V42" s="5">
        <f t="shared" si="41"/>
        <v>3</v>
      </c>
      <c r="W42" s="9">
        <f>IFERROR((SUMIF($J$2:J42,J42,L$2:L42)-L42)/(COUNTIF($J$2:J42,J42)-1),0)</f>
        <v>0</v>
      </c>
      <c r="X42" s="9">
        <f>IFERROR((SUMIF($J$2:J42,J42,M$2:M42)-M42)/(COUNTIF($J$2:J42,J42)-1),0)</f>
        <v>0</v>
      </c>
      <c r="Y42" s="9">
        <f t="shared" si="42"/>
        <v>0</v>
      </c>
      <c r="Z42" s="1">
        <f>IFERROR((SUMIF($K$2:K42,J42,$M$2:M42))/(COUNTIF($K$2:K42,J42)),0)</f>
        <v>0</v>
      </c>
      <c r="AA42" s="1">
        <f>IFERROR((SUMIF($K$2:K42,J42,$L$2:L42))/(COUNTIF($K$2:K42,J42)),0)</f>
        <v>3</v>
      </c>
      <c r="AB42" s="1">
        <f t="shared" si="43"/>
        <v>-3</v>
      </c>
      <c r="AC42" s="9">
        <f>IFERROR((SUMIF($J$2:J42,K42,$L$2:L42))/(COUNTIF($J$2:J42,K42)),0)</f>
        <v>2.6666666666666665</v>
      </c>
      <c r="AD42" s="9">
        <f>IFERROR((SUMIF($J$2:J42,K42,$M$2:M42))/(COUNTIF($J$2:J42,K42)),0)</f>
        <v>0.33333333333333331</v>
      </c>
      <c r="AE42" s="9">
        <f t="shared" si="44"/>
        <v>2.333333333333333</v>
      </c>
      <c r="AF42" s="1">
        <f>IFERROR((SUMIF(K$2:K42,K42,M$2:M42)-M42)/(COUNTIF($K$2:K42,K42)-1),0)</f>
        <v>4</v>
      </c>
      <c r="AG42" s="1">
        <f>IFERROR((SUMIF(K$2:K42,K42,L$2:L42)-L42)/(COUNTIF($K$2:K42,K42)-1),0)</f>
        <v>0</v>
      </c>
      <c r="AH42" s="1">
        <f t="shared" si="45"/>
        <v>4</v>
      </c>
      <c r="AI42" s="1">
        <f t="shared" si="46"/>
        <v>0</v>
      </c>
      <c r="AJ42" s="1">
        <f t="shared" si="47"/>
        <v>3</v>
      </c>
      <c r="AK42" s="1">
        <f>SUMIF($J$2:K42,J42,AI$2:AJ42)-AI42</f>
        <v>0</v>
      </c>
      <c r="AL42" s="1">
        <f>SUMIF($AY$2:AZ42,AY42,$BI$2:BJ42)-BI42</f>
        <v>15</v>
      </c>
      <c r="AM42" s="1">
        <f>IFERROR((AK42)/(COUNTIF($J$2:K42,J42)-1),0)</f>
        <v>0</v>
      </c>
      <c r="AN42" s="1">
        <f>IFERROR((AL42)/(COUNTIF($J$2:K42,K42)-1),0)</f>
        <v>3</v>
      </c>
      <c r="AP42" t="str">
        <f t="shared" si="25"/>
        <v>Red Bull Salzburg</v>
      </c>
      <c r="AQ42">
        <f>COUNTIF($J$2:J42,J42)</f>
        <v>1</v>
      </c>
      <c r="AR42">
        <f>COUNTIF($K$2:K42,K42)</f>
        <v>3</v>
      </c>
      <c r="AT42" s="1" t="str">
        <f t="shared" si="26"/>
        <v>Shkendija Tetovo</v>
      </c>
      <c r="AU42" s="1" t="str">
        <f t="shared" si="27"/>
        <v>Red Bull Salzburg</v>
      </c>
      <c r="AV42">
        <f t="shared" si="28"/>
        <v>1</v>
      </c>
      <c r="AW42" s="1">
        <f t="shared" si="29"/>
        <v>0</v>
      </c>
      <c r="AY42" t="str">
        <f t="shared" si="32"/>
        <v>Red Bull Salzburg</v>
      </c>
      <c r="AZ42" t="str">
        <f t="shared" si="33"/>
        <v>Shkendija Tetovo</v>
      </c>
      <c r="BA42">
        <f t="shared" si="34"/>
        <v>1</v>
      </c>
      <c r="BB42">
        <f t="shared" si="35"/>
        <v>0</v>
      </c>
      <c r="BD42" t="str">
        <f t="shared" si="36"/>
        <v>Red Bull Salzburg</v>
      </c>
      <c r="BE42" t="str">
        <f t="shared" si="37"/>
        <v>Shkendija Tetovo</v>
      </c>
      <c r="BF42">
        <f t="shared" si="30"/>
        <v>0</v>
      </c>
      <c r="BG42">
        <f t="shared" si="31"/>
        <v>1</v>
      </c>
      <c r="BI42">
        <f t="shared" si="38"/>
        <v>3</v>
      </c>
      <c r="BJ42">
        <f t="shared" si="39"/>
        <v>0</v>
      </c>
    </row>
    <row r="43" spans="1:62" x14ac:dyDescent="0.25">
      <c r="A43" t="s">
        <v>59</v>
      </c>
      <c r="B43" t="s">
        <v>291</v>
      </c>
      <c r="C43" t="s">
        <v>105</v>
      </c>
      <c r="D43" t="s">
        <v>54</v>
      </c>
      <c r="E43" t="s">
        <v>61</v>
      </c>
      <c r="F43" s="15">
        <v>0.72916666666666663</v>
      </c>
      <c r="G43" s="16">
        <v>4145</v>
      </c>
      <c r="H43" s="17">
        <v>4</v>
      </c>
      <c r="I43" s="17">
        <v>0</v>
      </c>
      <c r="J43" s="1" t="s">
        <v>289</v>
      </c>
      <c r="K43" s="1" t="s">
        <v>68</v>
      </c>
      <c r="L43" s="20">
        <v>5</v>
      </c>
      <c r="M43" s="20">
        <v>0</v>
      </c>
      <c r="N43" s="1" t="str">
        <f t="shared" si="14"/>
        <v>S</v>
      </c>
      <c r="O43" s="1" t="str">
        <f t="shared" si="15"/>
        <v>N</v>
      </c>
      <c r="P43" s="1">
        <f t="shared" si="16"/>
        <v>5</v>
      </c>
      <c r="Q43" s="4">
        <f>IFERROR((SUMIF($J$2:K43,J43,$L$2:M43)-L43)/(COUNTIF($J$2:K43,J43)-1),0)</f>
        <v>2</v>
      </c>
      <c r="R43" s="4">
        <f>IFERROR((SUMIF($AT$2:AT43,AT43,$AV$2:AW43)-AV43)/(COUNTIF($J$2:K43,J43)-1),0)</f>
        <v>0</v>
      </c>
      <c r="S43" s="4">
        <f t="shared" si="40"/>
        <v>2</v>
      </c>
      <c r="T43" s="5">
        <f>IFERROR((SUMIF($AY$2:AZ43,AY43,$BA$2:BB43)-BA43)/(COUNTIF($J$2:K43,K43)-1),0)</f>
        <v>1.2857142857142858</v>
      </c>
      <c r="U43" s="5">
        <f>IFERROR((SUMIF($BD$2:BE43,BD43,$BF$2:BG43)-BF43)/(COUNTIF($J$2:K43,K43)-1),0)</f>
        <v>1.8571428571428572</v>
      </c>
      <c r="V43" s="5">
        <f t="shared" si="41"/>
        <v>-0.5714285714285714</v>
      </c>
      <c r="W43" s="9">
        <f>IFERROR((SUMIF($J$2:J43,J43,L$2:L43)-L43)/(COUNTIF($J$2:J43,J43)-1),0)</f>
        <v>0</v>
      </c>
      <c r="X43" s="9">
        <f>IFERROR((SUMIF($J$2:J43,J43,M$2:M43)-M43)/(COUNTIF($J$2:J43,J43)-1),0)</f>
        <v>0</v>
      </c>
      <c r="Y43" s="9">
        <f t="shared" si="42"/>
        <v>0</v>
      </c>
      <c r="Z43" s="1">
        <f>IFERROR((SUMIF($K$2:K43,J43,$M$2:M43))/(COUNTIF($K$2:K43,J43)),0)</f>
        <v>2</v>
      </c>
      <c r="AA43" s="1">
        <f>IFERROR((SUMIF($K$2:K43,J43,$L$2:L43))/(COUNTIF($K$2:K43,J43)),0)</f>
        <v>0</v>
      </c>
      <c r="AB43" s="1">
        <f t="shared" si="43"/>
        <v>2</v>
      </c>
      <c r="AC43" s="9">
        <f>IFERROR((SUMIF($J$2:J43,K43,$L$2:L43))/(COUNTIF($J$2:J43,K43)),0)</f>
        <v>1.3333333333333333</v>
      </c>
      <c r="AD43" s="9">
        <f>IFERROR((SUMIF($J$2:J43,K43,$M$2:M43))/(COUNTIF($J$2:J43,K43)),0)</f>
        <v>2.3333333333333335</v>
      </c>
      <c r="AE43" s="9">
        <f t="shared" si="44"/>
        <v>-1.0000000000000002</v>
      </c>
      <c r="AF43" s="1">
        <f>IFERROR((SUMIF(K$2:K43,K43,M$2:M43)-M43)/(COUNTIF($K$2:K43,K43)-1),0)</f>
        <v>1.25</v>
      </c>
      <c r="AG43" s="1">
        <f>IFERROR((SUMIF(K$2:K43,K43,L$2:L43)-L43)/(COUNTIF($K$2:K43,K43)-1),0)</f>
        <v>1.5</v>
      </c>
      <c r="AH43" s="1">
        <f t="shared" si="45"/>
        <v>-0.25</v>
      </c>
      <c r="AI43" s="1">
        <f t="shared" si="46"/>
        <v>3</v>
      </c>
      <c r="AJ43" s="1">
        <f t="shared" si="47"/>
        <v>0</v>
      </c>
      <c r="AK43" s="1">
        <f>SUMIF($J$2:K43,J43,AI$2:AJ43)-AI43</f>
        <v>3</v>
      </c>
      <c r="AL43" s="1">
        <f>SUMIF($AY$2:AZ43,AY43,$BI$2:BJ43)-BI43</f>
        <v>9</v>
      </c>
      <c r="AM43" s="1">
        <f>IFERROR((AK43)/(COUNTIF($J$2:K43,J43)-1),0)</f>
        <v>3</v>
      </c>
      <c r="AN43" s="1">
        <f>IFERROR((AL43)/(COUNTIF($J$2:K43,K43)-1),0)</f>
        <v>1.2857142857142858</v>
      </c>
      <c r="AP43" t="str">
        <f t="shared" si="25"/>
        <v>SK Sturm Graz</v>
      </c>
      <c r="AQ43">
        <f>COUNTIF($J$2:J43,J43)</f>
        <v>1</v>
      </c>
      <c r="AR43">
        <f>COUNTIF($K$2:K43,K43)</f>
        <v>5</v>
      </c>
      <c r="AT43" s="1" t="str">
        <f t="shared" si="26"/>
        <v>AEK Larnaka</v>
      </c>
      <c r="AU43" s="1" t="str">
        <f t="shared" si="27"/>
        <v>SK Sturm Graz</v>
      </c>
      <c r="AV43">
        <f t="shared" si="28"/>
        <v>0</v>
      </c>
      <c r="AW43" s="1">
        <f t="shared" si="29"/>
        <v>5</v>
      </c>
      <c r="AY43" t="str">
        <f t="shared" si="32"/>
        <v>SK Sturm Graz</v>
      </c>
      <c r="AZ43" t="str">
        <f t="shared" si="33"/>
        <v>AEK Larnaka</v>
      </c>
      <c r="BA43">
        <f t="shared" si="34"/>
        <v>0</v>
      </c>
      <c r="BB43">
        <f t="shared" si="35"/>
        <v>5</v>
      </c>
      <c r="BD43" t="str">
        <f t="shared" si="36"/>
        <v>SK Sturm Graz</v>
      </c>
      <c r="BE43" t="str">
        <f t="shared" si="37"/>
        <v>AEK Larnaka</v>
      </c>
      <c r="BF43">
        <f t="shared" si="30"/>
        <v>5</v>
      </c>
      <c r="BG43">
        <f t="shared" si="31"/>
        <v>0</v>
      </c>
      <c r="BI43">
        <f t="shared" si="38"/>
        <v>0</v>
      </c>
      <c r="BJ43">
        <f t="shared" si="39"/>
        <v>3</v>
      </c>
    </row>
    <row r="44" spans="1:62" x14ac:dyDescent="0.25">
      <c r="A44" t="s">
        <v>59</v>
      </c>
      <c r="B44" t="s">
        <v>291</v>
      </c>
      <c r="C44" t="s">
        <v>105</v>
      </c>
      <c r="D44" t="s">
        <v>54</v>
      </c>
      <c r="E44" t="s">
        <v>61</v>
      </c>
      <c r="F44" s="15">
        <v>0.82291666666666663</v>
      </c>
      <c r="G44" s="16">
        <v>14000</v>
      </c>
      <c r="H44" s="17">
        <v>4</v>
      </c>
      <c r="I44" s="17">
        <v>0</v>
      </c>
      <c r="J44" s="1" t="s">
        <v>0</v>
      </c>
      <c r="K44" s="1" t="s">
        <v>340</v>
      </c>
      <c r="L44" s="20">
        <v>2</v>
      </c>
      <c r="M44" s="20">
        <v>1</v>
      </c>
      <c r="N44" s="1" t="str">
        <f t="shared" si="14"/>
        <v>S</v>
      </c>
      <c r="O44" s="1" t="str">
        <f t="shared" si="15"/>
        <v>N</v>
      </c>
      <c r="P44" s="1">
        <f t="shared" si="16"/>
        <v>1</v>
      </c>
      <c r="Q44" s="4">
        <f>IFERROR((SUMIF($J$2:K44,J44,$L$2:M44)-L44)/(COUNTIF($J$2:K44,J44)-1),0)</f>
        <v>1.5714285714285714</v>
      </c>
      <c r="R44" s="4">
        <f>IFERROR((SUMIF($AT$2:AT44,AT44,$AV$2:AW44)-AV44)/(COUNTIF($J$2:K44,J44)-1),0)</f>
        <v>0</v>
      </c>
      <c r="S44" s="4">
        <f t="shared" si="40"/>
        <v>1.5714285714285714</v>
      </c>
      <c r="T44" s="5">
        <f>IFERROR((SUMIF($AY$2:AZ44,AY44,$BA$2:BB44)-BA44)/(COUNTIF($J$2:K44,K44)-1),0)</f>
        <v>1</v>
      </c>
      <c r="U44" s="5">
        <f>IFERROR((SUMIF($BD$2:BE44,BD44,$BF$2:BG44)-BF44)/(COUNTIF($J$2:K44,K44)-1),0)</f>
        <v>0</v>
      </c>
      <c r="V44" s="5">
        <f t="shared" si="41"/>
        <v>1</v>
      </c>
      <c r="W44" s="9">
        <f>IFERROR((SUMIF($J$2:J44,J44,L$2:L44)-L44)/(COUNTIF($J$2:J44,J44)-1),0)</f>
        <v>2</v>
      </c>
      <c r="X44" s="9">
        <f>IFERROR((SUMIF($J$2:J44,J44,M$2:M44)-M44)/(COUNTIF($J$2:J44,J44)-1),0)</f>
        <v>0</v>
      </c>
      <c r="Y44" s="9">
        <f t="shared" si="42"/>
        <v>2</v>
      </c>
      <c r="Z44" s="1">
        <f>IFERROR((SUMIF($K$2:K44,J44,$M$2:M44))/(COUNTIF($K$2:K44,J44)),0)</f>
        <v>1.4</v>
      </c>
      <c r="AA44" s="1">
        <f>IFERROR((SUMIF($K$2:K44,J44,$L$2:L44))/(COUNTIF($K$2:K44,J44)),0)</f>
        <v>1</v>
      </c>
      <c r="AB44" s="1">
        <f t="shared" si="43"/>
        <v>0.39999999999999991</v>
      </c>
      <c r="AC44" s="9">
        <f>IFERROR((SUMIF($J$2:J44,K44,$L$2:L44))/(COUNTIF($J$2:J44,K44)),0)</f>
        <v>1</v>
      </c>
      <c r="AD44" s="9">
        <f>IFERROR((SUMIF($J$2:J44,K44,$M$2:M44))/(COUNTIF($J$2:J44,K44)),0)</f>
        <v>0</v>
      </c>
      <c r="AE44" s="9">
        <f t="shared" si="44"/>
        <v>1</v>
      </c>
      <c r="AF44" s="1">
        <f>IFERROR((SUMIF(K$2:K44,K44,M$2:M44)-M44)/(COUNTIF($K$2:K44,K44)-1),0)</f>
        <v>0</v>
      </c>
      <c r="AG44" s="1">
        <f>IFERROR((SUMIF(K$2:K44,K44,L$2:L44)-L44)/(COUNTIF($K$2:K44,K44)-1),0)</f>
        <v>0</v>
      </c>
      <c r="AH44" s="1">
        <f t="shared" si="45"/>
        <v>0</v>
      </c>
      <c r="AI44" s="1">
        <f t="shared" si="46"/>
        <v>3</v>
      </c>
      <c r="AJ44" s="1">
        <f t="shared" si="47"/>
        <v>0</v>
      </c>
      <c r="AK44" s="1">
        <f>SUMIF($J$2:K44,J44,AI$2:AJ44)-AI44</f>
        <v>13</v>
      </c>
      <c r="AL44" s="1">
        <f>SUMIF($AY$2:AZ44,AY44,$BI$2:BJ44)-BI44</f>
        <v>3</v>
      </c>
      <c r="AM44" s="1">
        <f>IFERROR((AK44)/(COUNTIF($J$2:K44,J44)-1),0)</f>
        <v>1.8571428571428572</v>
      </c>
      <c r="AN44" s="1">
        <f>IFERROR((AL44)/(COUNTIF($J$2:K44,K44)-1),0)</f>
        <v>3</v>
      </c>
      <c r="AP44" t="str">
        <f t="shared" si="25"/>
        <v>Lillestrøm SK</v>
      </c>
      <c r="AQ44">
        <f>COUNTIF($J$2:J44,J44)</f>
        <v>3</v>
      </c>
      <c r="AR44">
        <f>COUNTIF($K$2:K44,K44)</f>
        <v>1</v>
      </c>
      <c r="AT44" s="1" t="str">
        <f t="shared" si="26"/>
        <v>LASK</v>
      </c>
      <c r="AU44" s="1" t="str">
        <f t="shared" si="27"/>
        <v>Besiktas Istanbul</v>
      </c>
      <c r="AV44">
        <f t="shared" si="28"/>
        <v>1</v>
      </c>
      <c r="AW44" s="1">
        <f t="shared" si="29"/>
        <v>2</v>
      </c>
      <c r="AY44" t="str">
        <f t="shared" si="32"/>
        <v>Besiktas Istanbul</v>
      </c>
      <c r="AZ44" t="str">
        <f t="shared" si="33"/>
        <v>LASK</v>
      </c>
      <c r="BA44">
        <f t="shared" si="34"/>
        <v>1</v>
      </c>
      <c r="BB44">
        <f t="shared" si="35"/>
        <v>2</v>
      </c>
      <c r="BD44" t="str">
        <f t="shared" si="36"/>
        <v>Besiktas Istanbul</v>
      </c>
      <c r="BE44" t="str">
        <f t="shared" si="37"/>
        <v>LASK</v>
      </c>
      <c r="BF44">
        <f t="shared" si="30"/>
        <v>2</v>
      </c>
      <c r="BG44">
        <f t="shared" si="31"/>
        <v>1</v>
      </c>
      <c r="BI44">
        <f t="shared" si="38"/>
        <v>0</v>
      </c>
      <c r="BJ44">
        <f t="shared" si="39"/>
        <v>3</v>
      </c>
    </row>
    <row r="45" spans="1:62" x14ac:dyDescent="0.25">
      <c r="A45" t="s">
        <v>59</v>
      </c>
      <c r="B45" t="s">
        <v>291</v>
      </c>
      <c r="C45" t="s">
        <v>105</v>
      </c>
      <c r="D45" t="s">
        <v>54</v>
      </c>
      <c r="E45" t="s">
        <v>61</v>
      </c>
      <c r="F45" s="15">
        <v>0.85416666666666663</v>
      </c>
      <c r="G45" s="16">
        <v>17800</v>
      </c>
      <c r="H45" s="17">
        <v>4</v>
      </c>
      <c r="I45" s="17">
        <v>0</v>
      </c>
      <c r="J45" s="1" t="s">
        <v>71</v>
      </c>
      <c r="K45" s="1" t="s">
        <v>349</v>
      </c>
      <c r="L45" s="20">
        <v>4</v>
      </c>
      <c r="M45" s="20">
        <v>0</v>
      </c>
      <c r="N45" s="1" t="str">
        <f t="shared" si="14"/>
        <v>S</v>
      </c>
      <c r="O45" s="1" t="str">
        <f t="shared" si="15"/>
        <v>N</v>
      </c>
      <c r="P45" s="1">
        <f t="shared" si="16"/>
        <v>4</v>
      </c>
      <c r="Q45" s="4">
        <f>IFERROR((SUMIF($J$2:K45,J45,$L$2:M45)-L45)/(COUNTIF($J$2:K45,J45)-1),0)</f>
        <v>2</v>
      </c>
      <c r="R45" s="4">
        <f>IFERROR((SUMIF($AT$2:AT45,AT45,$AV$2:AW45)-AV45)/(COUNTIF($J$2:K45,J45)-1),0)</f>
        <v>0.2</v>
      </c>
      <c r="S45" s="4">
        <f t="shared" si="40"/>
        <v>1.8</v>
      </c>
      <c r="T45" s="5">
        <f>IFERROR((SUMIF($AY$2:AZ45,AY45,$BA$2:BB45)-BA45)/(COUNTIF($J$2:K45,K45)-1),0)</f>
        <v>2</v>
      </c>
      <c r="U45" s="5">
        <f>IFERROR((SUMIF($BD$2:BE45,BD45,$BF$2:BG45)-BF45)/(COUNTIF($J$2:K45,K45)-1),0)</f>
        <v>1</v>
      </c>
      <c r="V45" s="5">
        <f t="shared" si="41"/>
        <v>1</v>
      </c>
      <c r="W45" s="9">
        <f>IFERROR((SUMIF($J$2:J45,J45,L$2:L45)-L45)/(COUNTIF($J$2:J45,J45)-1),0)</f>
        <v>0.5</v>
      </c>
      <c r="X45" s="9">
        <f>IFERROR((SUMIF($J$2:J45,J45,M$2:M45)-M45)/(COUNTIF($J$2:J45,J45)-1),0)</f>
        <v>0.5</v>
      </c>
      <c r="Y45" s="9">
        <f t="shared" si="42"/>
        <v>0</v>
      </c>
      <c r="Z45" s="1">
        <f>IFERROR((SUMIF($K$2:K45,J45,$M$2:M45))/(COUNTIF($K$2:K45,J45)),0)</f>
        <v>3</v>
      </c>
      <c r="AA45" s="1">
        <f>IFERROR((SUMIF($K$2:K45,J45,$L$2:L45))/(COUNTIF($K$2:K45,J45)),0)</f>
        <v>0.66666666666666663</v>
      </c>
      <c r="AB45" s="1">
        <f t="shared" si="43"/>
        <v>2.3333333333333335</v>
      </c>
      <c r="AC45" s="9">
        <f>IFERROR((SUMIF($J$2:J45,K45,$L$2:L45))/(COUNTIF($J$2:J45,K45)),0)</f>
        <v>2</v>
      </c>
      <c r="AD45" s="9">
        <f>IFERROR((SUMIF($J$2:J45,K45,$M$2:M45))/(COUNTIF($J$2:J45,K45)),0)</f>
        <v>1</v>
      </c>
      <c r="AE45" s="9">
        <f t="shared" si="44"/>
        <v>1</v>
      </c>
      <c r="AF45" s="1">
        <f>IFERROR((SUMIF(K$2:K45,K45,M$2:M45)-M45)/(COUNTIF($K$2:K45,K45)-1),0)</f>
        <v>0</v>
      </c>
      <c r="AG45" s="1">
        <f>IFERROR((SUMIF(K$2:K45,K45,L$2:L45)-L45)/(COUNTIF($K$2:K45,K45)-1),0)</f>
        <v>0</v>
      </c>
      <c r="AH45" s="1">
        <f t="shared" si="45"/>
        <v>0</v>
      </c>
      <c r="AI45" s="1">
        <f t="shared" si="46"/>
        <v>3</v>
      </c>
      <c r="AJ45" s="1">
        <f t="shared" si="47"/>
        <v>0</v>
      </c>
      <c r="AK45" s="1">
        <f>SUMIF($J$2:K45,J45,AI$2:AJ45)-AI45</f>
        <v>8</v>
      </c>
      <c r="AL45" s="1">
        <f>SUMIF($AY$2:AZ45,AY45,$BI$2:BJ45)-BI45</f>
        <v>3</v>
      </c>
      <c r="AM45" s="1">
        <f>IFERROR((AK45)/(COUNTIF($J$2:K45,J45)-1),0)</f>
        <v>1.6</v>
      </c>
      <c r="AN45" s="1">
        <f>IFERROR((AL45)/(COUNTIF($J$2:K45,K45)-1),0)</f>
        <v>3</v>
      </c>
      <c r="AP45" t="str">
        <f t="shared" si="25"/>
        <v>SC Rheindorf Altach</v>
      </c>
      <c r="AQ45">
        <f>COUNTIF($J$2:J45,J45)</f>
        <v>3</v>
      </c>
      <c r="AR45">
        <f>COUNTIF($K$2:K45,K45)</f>
        <v>1</v>
      </c>
      <c r="AT45" s="1" t="str">
        <f t="shared" si="26"/>
        <v>SK Rapid Wien</v>
      </c>
      <c r="AU45" s="1" t="str">
        <f t="shared" si="27"/>
        <v>Slovan Bratislava</v>
      </c>
      <c r="AV45">
        <f t="shared" si="28"/>
        <v>0</v>
      </c>
      <c r="AW45" s="1">
        <f t="shared" si="29"/>
        <v>4</v>
      </c>
      <c r="AY45" t="str">
        <f t="shared" si="32"/>
        <v>Slovan Bratislava</v>
      </c>
      <c r="AZ45" t="str">
        <f t="shared" si="33"/>
        <v>SK Rapid Wien</v>
      </c>
      <c r="BA45">
        <f t="shared" si="34"/>
        <v>0</v>
      </c>
      <c r="BB45">
        <f t="shared" si="35"/>
        <v>4</v>
      </c>
      <c r="BD45" t="str">
        <f t="shared" si="36"/>
        <v>Slovan Bratislava</v>
      </c>
      <c r="BE45" t="str">
        <f t="shared" si="37"/>
        <v>SK Rapid Wien</v>
      </c>
      <c r="BF45">
        <f t="shared" si="30"/>
        <v>4</v>
      </c>
      <c r="BG45">
        <f t="shared" si="31"/>
        <v>0</v>
      </c>
      <c r="BI45">
        <f t="shared" si="38"/>
        <v>0</v>
      </c>
      <c r="BJ45">
        <f t="shared" si="39"/>
        <v>3</v>
      </c>
    </row>
    <row r="46" spans="1:62" x14ac:dyDescent="0.25">
      <c r="A46" t="s">
        <v>47</v>
      </c>
      <c r="B46" t="s">
        <v>306</v>
      </c>
      <c r="C46" t="s">
        <v>105</v>
      </c>
      <c r="D46" t="s">
        <v>54</v>
      </c>
      <c r="E46" t="s">
        <v>43</v>
      </c>
      <c r="F46" s="15">
        <v>0.70833333333333337</v>
      </c>
      <c r="G46" s="16">
        <v>7600</v>
      </c>
      <c r="H46" s="17">
        <v>4</v>
      </c>
      <c r="I46" s="17">
        <v>0</v>
      </c>
      <c r="J46" s="1" t="s">
        <v>40</v>
      </c>
      <c r="K46" s="1" t="s">
        <v>216</v>
      </c>
      <c r="L46" s="20">
        <v>2</v>
      </c>
      <c r="M46" s="20">
        <v>0</v>
      </c>
      <c r="N46" s="1" t="str">
        <f t="shared" si="14"/>
        <v>S</v>
      </c>
      <c r="O46" s="1" t="str">
        <f t="shared" si="15"/>
        <v>N</v>
      </c>
      <c r="P46" s="1">
        <f t="shared" si="16"/>
        <v>2</v>
      </c>
      <c r="Q46" s="4">
        <f>IFERROR((SUMIF($J$2:K46,J46,$L$2:M46)-L46)/(COUNTIF($J$2:K46,J46)-1),0)</f>
        <v>2.8333333333333335</v>
      </c>
      <c r="R46" s="4">
        <f>IFERROR((SUMIF($AT$2:AT46,AT46,$AV$2:AW46)-AV46)/(COUNTIF($J$2:K46,J46)-1),0)</f>
        <v>0.16666666666666666</v>
      </c>
      <c r="S46" s="4">
        <f t="shared" si="40"/>
        <v>2.666666666666667</v>
      </c>
      <c r="T46" s="5">
        <f>IFERROR((SUMIF($AY$2:AZ46,AY46,$BA$2:BB46)-BA46)/(COUNTIF($J$2:K46,K46)-1),0)</f>
        <v>1.75</v>
      </c>
      <c r="U46" s="5">
        <f>IFERROR((SUMIF($BD$2:BE46,BD46,$BF$2:BG46)-BF46)/(COUNTIF($J$2:K46,K46)-1),0)</f>
        <v>1.75</v>
      </c>
      <c r="V46" s="5">
        <f t="shared" si="41"/>
        <v>0</v>
      </c>
      <c r="W46" s="9">
        <f>IFERROR((SUMIF($J$2:J46,J46,L$2:L46)-L46)/(COUNTIF($J$2:J46,J46)-1),0)</f>
        <v>2.6666666666666665</v>
      </c>
      <c r="X46" s="9">
        <f>IFERROR((SUMIF($J$2:J46,J46,M$2:M46)-M46)/(COUNTIF($J$2:J46,J46)-1),0)</f>
        <v>0.33333333333333331</v>
      </c>
      <c r="Y46" s="9">
        <f t="shared" si="42"/>
        <v>2.333333333333333</v>
      </c>
      <c r="Z46" s="1">
        <f>IFERROR((SUMIF($K$2:K46,J46,$M$2:M46))/(COUNTIF($K$2:K46,J46)),0)</f>
        <v>3</v>
      </c>
      <c r="AA46" s="1">
        <f>IFERROR((SUMIF($K$2:K46,J46,$L$2:L46))/(COUNTIF($K$2:K46,J46)),0)</f>
        <v>0</v>
      </c>
      <c r="AB46" s="1">
        <f t="shared" si="43"/>
        <v>3</v>
      </c>
      <c r="AC46" s="9">
        <f>IFERROR((SUMIF($J$2:J46,K46,$L$2:L46))/(COUNTIF($J$2:J46,K46)),0)</f>
        <v>2</v>
      </c>
      <c r="AD46" s="9">
        <f>IFERROR((SUMIF($J$2:J46,K46,$M$2:M46))/(COUNTIF($J$2:J46,K46)),0)</f>
        <v>1.5</v>
      </c>
      <c r="AE46" s="9">
        <f t="shared" si="44"/>
        <v>0.5</v>
      </c>
      <c r="AF46" s="1">
        <f>IFERROR((SUMIF(K$2:K46,K46,M$2:M46)-M46)/(COUNTIF($K$2:K46,K46)-1),0)</f>
        <v>1.5</v>
      </c>
      <c r="AG46" s="1">
        <f>IFERROR((SUMIF(K$2:K46,K46,L$2:L46)-L46)/(COUNTIF($K$2:K46,K46)-1),0)</f>
        <v>2</v>
      </c>
      <c r="AH46" s="1">
        <f t="shared" si="45"/>
        <v>-0.5</v>
      </c>
      <c r="AI46" s="1">
        <f t="shared" si="46"/>
        <v>3</v>
      </c>
      <c r="AJ46" s="1">
        <f t="shared" si="47"/>
        <v>0</v>
      </c>
      <c r="AK46" s="1">
        <f>SUMIF($J$2:K46,J46,AI$2:AJ46)-AI46</f>
        <v>18</v>
      </c>
      <c r="AL46" s="1">
        <f>SUMIF($AY$2:AZ46,AY46,$BI$2:BJ46)-BI46</f>
        <v>4</v>
      </c>
      <c r="AM46" s="1">
        <f>IFERROR((AK46)/(COUNTIF($J$2:K46,J46)-1),0)</f>
        <v>3</v>
      </c>
      <c r="AN46" s="1">
        <f>IFERROR((AL46)/(COUNTIF($J$2:K46,K46)-1),0)</f>
        <v>1</v>
      </c>
      <c r="AP46" t="str">
        <f t="shared" si="25"/>
        <v>LASK</v>
      </c>
      <c r="AQ46">
        <f>COUNTIF($J$2:J46,J46)</f>
        <v>4</v>
      </c>
      <c r="AR46">
        <f>COUNTIF($K$2:K46,K46)</f>
        <v>3</v>
      </c>
      <c r="AT46" s="1" t="str">
        <f t="shared" si="26"/>
        <v>Red Bull Salzburg</v>
      </c>
      <c r="AU46" s="1" t="str">
        <f t="shared" si="27"/>
        <v>TSV Hartberg</v>
      </c>
      <c r="AV46">
        <f t="shared" si="28"/>
        <v>0</v>
      </c>
      <c r="AW46" s="1">
        <f t="shared" si="29"/>
        <v>2</v>
      </c>
      <c r="AY46" t="str">
        <f t="shared" si="32"/>
        <v>TSV Hartberg</v>
      </c>
      <c r="AZ46" t="str">
        <f t="shared" si="33"/>
        <v>Red Bull Salzburg</v>
      </c>
      <c r="BA46">
        <f t="shared" si="34"/>
        <v>0</v>
      </c>
      <c r="BB46">
        <f t="shared" si="35"/>
        <v>2</v>
      </c>
      <c r="BD46" t="str">
        <f t="shared" si="36"/>
        <v>TSV Hartberg</v>
      </c>
      <c r="BE46" t="str">
        <f t="shared" si="37"/>
        <v>Red Bull Salzburg</v>
      </c>
      <c r="BF46">
        <f t="shared" si="30"/>
        <v>2</v>
      </c>
      <c r="BG46">
        <f t="shared" si="31"/>
        <v>0</v>
      </c>
      <c r="BI46">
        <f t="shared" si="38"/>
        <v>0</v>
      </c>
      <c r="BJ46">
        <f t="shared" si="39"/>
        <v>3</v>
      </c>
    </row>
    <row r="47" spans="1:62" x14ac:dyDescent="0.25">
      <c r="A47" t="s">
        <v>47</v>
      </c>
      <c r="B47" t="s">
        <v>306</v>
      </c>
      <c r="C47" t="s">
        <v>105</v>
      </c>
      <c r="D47" t="s">
        <v>54</v>
      </c>
      <c r="E47" t="s">
        <v>43</v>
      </c>
      <c r="F47" s="15">
        <v>0.70833333333333337</v>
      </c>
      <c r="G47" s="16">
        <v>4321</v>
      </c>
      <c r="H47" s="17">
        <v>6</v>
      </c>
      <c r="I47" s="17">
        <v>0</v>
      </c>
      <c r="J47" s="1" t="s">
        <v>245</v>
      </c>
      <c r="K47" s="1" t="s">
        <v>65</v>
      </c>
      <c r="L47" s="20">
        <v>0</v>
      </c>
      <c r="M47" s="20">
        <v>2</v>
      </c>
      <c r="N47" s="1" t="str">
        <f t="shared" si="14"/>
        <v>N</v>
      </c>
      <c r="O47" s="1" t="str">
        <f t="shared" si="15"/>
        <v>S</v>
      </c>
      <c r="P47" s="1">
        <f t="shared" si="16"/>
        <v>-2</v>
      </c>
      <c r="Q47" s="4">
        <f>IFERROR((SUMIF($J$2:K47,J47,$L$2:M47)-L47)/(COUNTIF($J$2:K47,J47)-1),0)</f>
        <v>2</v>
      </c>
      <c r="R47" s="4">
        <f>IFERROR((SUMIF($AT$2:AT47,AT47,$AV$2:AW47)-AV47)/(COUNTIF($J$2:K47,J47)-1),0)</f>
        <v>0.75</v>
      </c>
      <c r="S47" s="4">
        <f t="shared" si="40"/>
        <v>1.25</v>
      </c>
      <c r="T47" s="5">
        <f>IFERROR((SUMIF($AY$2:AZ47,AY47,$BA$2:BB47)-BA47)/(COUNTIF($J$2:K47,K47)-1),0)</f>
        <v>3</v>
      </c>
      <c r="U47" s="5">
        <f>IFERROR((SUMIF($BD$2:BE47,BD47,$BF$2:BG47)-BF47)/(COUNTIF($J$2:K47,K47)-1),0)</f>
        <v>0.75</v>
      </c>
      <c r="V47" s="5">
        <f t="shared" si="41"/>
        <v>2.25</v>
      </c>
      <c r="W47" s="9">
        <f>IFERROR((SUMIF($J$2:J47,J47,L$2:L47)-L47)/(COUNTIF($J$2:J47,J47)-1),0)</f>
        <v>2</v>
      </c>
      <c r="X47" s="9">
        <f>IFERROR((SUMIF($J$2:J47,J47,M$2:M47)-M47)/(COUNTIF($J$2:J47,J47)-1),0)</f>
        <v>3</v>
      </c>
      <c r="Y47" s="9">
        <f t="shared" si="42"/>
        <v>-1</v>
      </c>
      <c r="Z47" s="1">
        <f>IFERROR((SUMIF($K$2:K47,J47,$M$2:M47))/(COUNTIF($K$2:K47,J47)),0)</f>
        <v>2</v>
      </c>
      <c r="AA47" s="1">
        <f>IFERROR((SUMIF($K$2:K47,J47,$L$2:L47))/(COUNTIF($K$2:K47,J47)),0)</f>
        <v>1.6666666666666667</v>
      </c>
      <c r="AB47" s="1">
        <f t="shared" si="43"/>
        <v>0.33333333333333326</v>
      </c>
      <c r="AC47" s="9">
        <f>IFERROR((SUMIF($J$2:J47,K47,$L$2:L47))/(COUNTIF($J$2:J47,K47)),0)</f>
        <v>3</v>
      </c>
      <c r="AD47" s="9">
        <f>IFERROR((SUMIF($J$2:J47,K47,$M$2:M47))/(COUNTIF($J$2:J47,K47)),0)</f>
        <v>1.5</v>
      </c>
      <c r="AE47" s="9">
        <f t="shared" si="44"/>
        <v>1.5</v>
      </c>
      <c r="AF47" s="1">
        <f>IFERROR((SUMIF(K$2:K47,K47,M$2:M47)-M47)/(COUNTIF($K$2:K47,K47)-1),0)</f>
        <v>3</v>
      </c>
      <c r="AG47" s="1">
        <f>IFERROR((SUMIF(K$2:K47,K47,L$2:L47)-L47)/(COUNTIF($K$2:K47,K47)-1),0)</f>
        <v>0</v>
      </c>
      <c r="AH47" s="1">
        <f t="shared" si="45"/>
        <v>3</v>
      </c>
      <c r="AI47" s="1">
        <f t="shared" si="46"/>
        <v>0</v>
      </c>
      <c r="AJ47" s="1">
        <f t="shared" si="47"/>
        <v>3</v>
      </c>
      <c r="AK47" s="1">
        <f>SUMIF($J$2:K47,J47,AI$2:AJ47)-AI47</f>
        <v>6</v>
      </c>
      <c r="AL47" s="1">
        <f>SUMIF($AY$2:AZ47,AY47,$BI$2:BJ47)-BI47</f>
        <v>10</v>
      </c>
      <c r="AM47" s="1">
        <f>IFERROR((AK47)/(COUNTIF($J$2:K47,J47)-1),0)</f>
        <v>1.5</v>
      </c>
      <c r="AN47" s="1">
        <f>IFERROR((AL47)/(COUNTIF($J$2:K47,K47)-1),0)</f>
        <v>2.5</v>
      </c>
      <c r="AP47" t="str">
        <f t="shared" si="25"/>
        <v>SK Sturm Graz</v>
      </c>
      <c r="AQ47">
        <f>COUNTIF($J$2:J47,J47)</f>
        <v>2</v>
      </c>
      <c r="AR47">
        <f>COUNTIF($K$2:K47,K47)</f>
        <v>3</v>
      </c>
      <c r="AT47" s="1" t="str">
        <f t="shared" si="26"/>
        <v>FC Wacker Innsbruck</v>
      </c>
      <c r="AU47" s="1" t="str">
        <f t="shared" si="27"/>
        <v>SKN St. Pölten</v>
      </c>
      <c r="AV47">
        <f t="shared" si="28"/>
        <v>2</v>
      </c>
      <c r="AW47" s="1">
        <f t="shared" si="29"/>
        <v>0</v>
      </c>
      <c r="AY47" t="str">
        <f t="shared" si="32"/>
        <v>SKN St. Pölten</v>
      </c>
      <c r="AZ47" t="str">
        <f t="shared" si="33"/>
        <v>FC Wacker Innsbruck</v>
      </c>
      <c r="BA47">
        <f t="shared" si="34"/>
        <v>2</v>
      </c>
      <c r="BB47">
        <f t="shared" si="35"/>
        <v>0</v>
      </c>
      <c r="BD47" t="str">
        <f t="shared" si="36"/>
        <v>SKN St. Pölten</v>
      </c>
      <c r="BE47" t="str">
        <f t="shared" si="37"/>
        <v>FC Wacker Innsbruck</v>
      </c>
      <c r="BF47">
        <f t="shared" si="30"/>
        <v>0</v>
      </c>
      <c r="BG47">
        <f t="shared" si="31"/>
        <v>2</v>
      </c>
      <c r="BI47">
        <f t="shared" si="38"/>
        <v>3</v>
      </c>
      <c r="BJ47">
        <f t="shared" si="39"/>
        <v>0</v>
      </c>
    </row>
    <row r="48" spans="1:62" x14ac:dyDescent="0.25">
      <c r="A48" t="s">
        <v>47</v>
      </c>
      <c r="B48" t="s">
        <v>306</v>
      </c>
      <c r="C48" t="s">
        <v>105</v>
      </c>
      <c r="D48" t="s">
        <v>54</v>
      </c>
      <c r="E48" t="s">
        <v>43</v>
      </c>
      <c r="F48" s="15">
        <v>0.70833333333333337</v>
      </c>
      <c r="G48" s="16">
        <v>2200</v>
      </c>
      <c r="H48" s="17">
        <v>6</v>
      </c>
      <c r="I48" s="17">
        <v>0</v>
      </c>
      <c r="J48" s="1" t="s">
        <v>76</v>
      </c>
      <c r="K48" s="1" t="s">
        <v>49</v>
      </c>
      <c r="L48" s="20">
        <v>0</v>
      </c>
      <c r="M48" s="20">
        <v>6</v>
      </c>
      <c r="N48" s="1" t="str">
        <f t="shared" si="14"/>
        <v>N</v>
      </c>
      <c r="O48" s="1" t="str">
        <f t="shared" si="15"/>
        <v>S</v>
      </c>
      <c r="P48" s="1">
        <f t="shared" si="16"/>
        <v>-6</v>
      </c>
      <c r="Q48" s="4">
        <f>IFERROR((SUMIF($J$2:K48,J48,$L$2:M48)-L48)/(COUNTIF($J$2:K48,J48)-1),0)</f>
        <v>2</v>
      </c>
      <c r="R48" s="4">
        <f>IFERROR((SUMIF($AT$2:AT48,AT48,$AV$2:AW48)-AV48)/(COUNTIF($J$2:K48,J48)-1),0)</f>
        <v>0.5</v>
      </c>
      <c r="S48" s="4">
        <f t="shared" si="40"/>
        <v>1.5</v>
      </c>
      <c r="T48" s="5">
        <f>IFERROR((SUMIF($AY$2:AZ48,AY48,$BA$2:BB48)-BA48)/(COUNTIF($J$2:K48,K48)-1),0)</f>
        <v>1.5</v>
      </c>
      <c r="U48" s="5">
        <f>IFERROR((SUMIF($BD$2:BE48,BD48,$BF$2:BG48)-BF48)/(COUNTIF($J$2:K48,K48)-1),0)</f>
        <v>1.25</v>
      </c>
      <c r="V48" s="5">
        <f t="shared" si="41"/>
        <v>0.25</v>
      </c>
      <c r="W48" s="9">
        <f>IFERROR((SUMIF($J$2:J48,J48,L$2:L48)-L48)/(COUNTIF($J$2:J48,J48)-1),0)</f>
        <v>0</v>
      </c>
      <c r="X48" s="9">
        <f>IFERROR((SUMIF($J$2:J48,J48,M$2:M48)-M48)/(COUNTIF($J$2:J48,J48)-1),0)</f>
        <v>2</v>
      </c>
      <c r="Y48" s="9">
        <f t="shared" si="42"/>
        <v>-2</v>
      </c>
      <c r="Z48" s="1">
        <f>IFERROR((SUMIF($K$2:K48,J48,$M$2:M48))/(COUNTIF($K$2:K48,J48)),0)</f>
        <v>2.6666666666666665</v>
      </c>
      <c r="AA48" s="1">
        <f>IFERROR((SUMIF($K$2:K48,J48,$L$2:L48))/(COUNTIF($K$2:K48,J48)),0)</f>
        <v>2.3333333333333335</v>
      </c>
      <c r="AB48" s="1">
        <f t="shared" si="43"/>
        <v>0.33333333333333304</v>
      </c>
      <c r="AC48" s="9">
        <f>IFERROR((SUMIF($J$2:J48,K48,$L$2:L48))/(COUNTIF($J$2:J48,K48)),0)</f>
        <v>1</v>
      </c>
      <c r="AD48" s="9">
        <f>IFERROR((SUMIF($J$2:J48,K48,$M$2:M48))/(COUNTIF($J$2:J48,K48)),0)</f>
        <v>0</v>
      </c>
      <c r="AE48" s="9">
        <f t="shared" si="44"/>
        <v>1</v>
      </c>
      <c r="AF48" s="1">
        <f>IFERROR((SUMIF(K$2:K48,K48,M$2:M48)-M48)/(COUNTIF($K$2:K48,K48)-1),0)</f>
        <v>1.6666666666666667</v>
      </c>
      <c r="AG48" s="1">
        <f>IFERROR((SUMIF(K$2:K48,K48,L$2:L48)-L48)/(COUNTIF($K$2:K48,K48)-1),0)</f>
        <v>1.6666666666666667</v>
      </c>
      <c r="AH48" s="1">
        <f t="shared" si="45"/>
        <v>0</v>
      </c>
      <c r="AI48" s="1">
        <f t="shared" si="46"/>
        <v>0</v>
      </c>
      <c r="AJ48" s="1">
        <f t="shared" si="47"/>
        <v>3</v>
      </c>
      <c r="AK48" s="1">
        <f>SUMIF($J$2:K48,J48,AI$2:AJ48)-AI48</f>
        <v>6</v>
      </c>
      <c r="AL48" s="1">
        <f>SUMIF($AY$2:AZ48,AY48,$BI$2:BJ48)-BI48</f>
        <v>7</v>
      </c>
      <c r="AM48" s="1">
        <f>IFERROR((AK48)/(COUNTIF($J$2:K48,J48)-1),0)</f>
        <v>1.5</v>
      </c>
      <c r="AN48" s="1">
        <f>IFERROR((AL48)/(COUNTIF($J$2:K48,K48)-1),0)</f>
        <v>1.75</v>
      </c>
      <c r="AP48" t="str">
        <f t="shared" si="25"/>
        <v>Red Bull Salzburg</v>
      </c>
      <c r="AQ48">
        <f>COUNTIF($J$2:J48,J48)</f>
        <v>2</v>
      </c>
      <c r="AR48">
        <f>COUNTIF($K$2:K48,K48)</f>
        <v>4</v>
      </c>
      <c r="AT48" s="1" t="str">
        <f t="shared" si="26"/>
        <v>SV Mattersburg</v>
      </c>
      <c r="AU48" s="1" t="str">
        <f t="shared" si="27"/>
        <v>Wolfsberger AC</v>
      </c>
      <c r="AV48">
        <f t="shared" si="28"/>
        <v>6</v>
      </c>
      <c r="AW48" s="1">
        <f t="shared" si="29"/>
        <v>0</v>
      </c>
      <c r="AY48" t="str">
        <f t="shared" si="32"/>
        <v>Wolfsberger AC</v>
      </c>
      <c r="AZ48" t="str">
        <f t="shared" si="33"/>
        <v>SV Mattersburg</v>
      </c>
      <c r="BA48">
        <f t="shared" si="34"/>
        <v>6</v>
      </c>
      <c r="BB48">
        <f t="shared" si="35"/>
        <v>0</v>
      </c>
      <c r="BD48" t="str">
        <f t="shared" si="36"/>
        <v>Wolfsberger AC</v>
      </c>
      <c r="BE48" t="str">
        <f t="shared" si="37"/>
        <v>SV Mattersburg</v>
      </c>
      <c r="BF48">
        <f t="shared" si="30"/>
        <v>0</v>
      </c>
      <c r="BG48">
        <f t="shared" si="31"/>
        <v>6</v>
      </c>
      <c r="BI48">
        <f t="shared" si="38"/>
        <v>3</v>
      </c>
      <c r="BJ48">
        <f t="shared" si="39"/>
        <v>0</v>
      </c>
    </row>
    <row r="49" spans="1:62" x14ac:dyDescent="0.25">
      <c r="A49" t="s">
        <v>47</v>
      </c>
      <c r="B49" t="s">
        <v>248</v>
      </c>
      <c r="C49" t="s">
        <v>105</v>
      </c>
      <c r="D49" t="s">
        <v>54</v>
      </c>
      <c r="E49" t="s">
        <v>64</v>
      </c>
      <c r="F49" s="15">
        <v>0.70833333333333337</v>
      </c>
      <c r="G49" s="16">
        <v>10055</v>
      </c>
      <c r="H49" s="17">
        <v>8</v>
      </c>
      <c r="I49" s="17">
        <v>0</v>
      </c>
      <c r="J49" s="1" t="s">
        <v>80</v>
      </c>
      <c r="K49" s="1" t="s">
        <v>56</v>
      </c>
      <c r="L49" s="20">
        <v>4</v>
      </c>
      <c r="M49" s="20">
        <v>0</v>
      </c>
      <c r="N49" s="1" t="str">
        <f t="shared" si="14"/>
        <v>S</v>
      </c>
      <c r="O49" s="1" t="str">
        <f t="shared" si="15"/>
        <v>N</v>
      </c>
      <c r="P49" s="1">
        <f t="shared" si="16"/>
        <v>4</v>
      </c>
      <c r="Q49" s="4">
        <f>IFERROR((SUMIF($J$2:K49,J49,$L$2:M49)-L49)/(COUNTIF($J$2:K49,J49)-1),0)</f>
        <v>1.5</v>
      </c>
      <c r="R49" s="4">
        <f>IFERROR((SUMIF($AT$2:AT49,AT49,$AV$2:AW49)-AV49)/(COUNTIF($J$2:K49,J49)-1),0)</f>
        <v>0.25</v>
      </c>
      <c r="S49" s="4">
        <f t="shared" si="40"/>
        <v>1.25</v>
      </c>
      <c r="T49" s="5">
        <f>IFERROR((SUMIF($AY$2:AZ49,AY49,$BA$2:BB49)-BA49)/(COUNTIF($J$2:K49,K49)-1),0)</f>
        <v>0.33333333333333331</v>
      </c>
      <c r="U49" s="5">
        <f>IFERROR((SUMIF($BD$2:BE49,BD49,$BF$2:BG49)-BF49)/(COUNTIF($J$2:K49,K49)-1),0)</f>
        <v>1.8333333333333333</v>
      </c>
      <c r="V49" s="5">
        <f t="shared" si="41"/>
        <v>-1.5</v>
      </c>
      <c r="W49" s="9">
        <f>IFERROR((SUMIF($J$2:J49,J49,L$2:L49)-L49)/(COUNTIF($J$2:J49,J49)-1),0)</f>
        <v>2</v>
      </c>
      <c r="X49" s="9">
        <f>IFERROR((SUMIF($J$2:J49,J49,M$2:M49)-M49)/(COUNTIF($J$2:J49,J49)-1),0)</f>
        <v>1</v>
      </c>
      <c r="Y49" s="9">
        <f t="shared" si="42"/>
        <v>1</v>
      </c>
      <c r="Z49" s="1">
        <f>IFERROR((SUMIF($K$2:K49,J49,$M$2:M49))/(COUNTIF($K$2:K49,J49)),0)</f>
        <v>1.3333333333333333</v>
      </c>
      <c r="AA49" s="1">
        <f>IFERROR((SUMIF($K$2:K49,J49,$L$2:L49))/(COUNTIF($K$2:K49,J49)),0)</f>
        <v>1</v>
      </c>
      <c r="AB49" s="1">
        <f t="shared" si="43"/>
        <v>0.33333333333333326</v>
      </c>
      <c r="AC49" s="9">
        <f>IFERROR((SUMIF($J$2:J49,K49,$L$2:L49))/(COUNTIF($J$2:J49,K49)),0)</f>
        <v>0.33333333333333331</v>
      </c>
      <c r="AD49" s="9">
        <f>IFERROR((SUMIF($J$2:J49,K49,$M$2:M49))/(COUNTIF($J$2:J49,K49)),0)</f>
        <v>2.3333333333333335</v>
      </c>
      <c r="AE49" s="9">
        <f t="shared" si="44"/>
        <v>-2</v>
      </c>
      <c r="AF49" s="1">
        <f>IFERROR((SUMIF(K$2:K49,K49,M$2:M49)-M49)/(COUNTIF($K$2:K49,K49)-1),0)</f>
        <v>0.33333333333333331</v>
      </c>
      <c r="AG49" s="1">
        <f>IFERROR((SUMIF(K$2:K49,K49,L$2:L49)-L49)/(COUNTIF($K$2:K49,K49)-1),0)</f>
        <v>1.3333333333333333</v>
      </c>
      <c r="AH49" s="1">
        <f t="shared" si="45"/>
        <v>-1</v>
      </c>
      <c r="AI49" s="1">
        <f t="shared" si="46"/>
        <v>3</v>
      </c>
      <c r="AJ49" s="1">
        <f t="shared" si="47"/>
        <v>0</v>
      </c>
      <c r="AK49" s="1">
        <f>SUMIF($J$2:K49,J49,AI$2:AJ49)-AI49</f>
        <v>6</v>
      </c>
      <c r="AL49" s="1">
        <f>SUMIF($AY$2:AZ49,AY49,$BI$2:BJ49)-BI49</f>
        <v>3</v>
      </c>
      <c r="AM49" s="1">
        <f>IFERROR((AK49)/(COUNTIF($J$2:K49,J49)-1),0)</f>
        <v>1.5</v>
      </c>
      <c r="AN49" s="1">
        <f>IFERROR((AL49)/(COUNTIF($J$2:K49,K49)-1),0)</f>
        <v>0.5</v>
      </c>
      <c r="AP49" t="str">
        <f t="shared" si="25"/>
        <v>FC Wacker Innsbruck</v>
      </c>
      <c r="AQ49">
        <f>COUNTIF($J$2:J49,J49)</f>
        <v>2</v>
      </c>
      <c r="AR49">
        <f>COUNTIF($K$2:K49,K49)</f>
        <v>4</v>
      </c>
      <c r="AT49" s="1" t="str">
        <f t="shared" si="26"/>
        <v>FK Austria Wien</v>
      </c>
      <c r="AU49" s="1" t="str">
        <f t="shared" si="27"/>
        <v>FC Admira Wacker Mödling</v>
      </c>
      <c r="AV49">
        <f t="shared" si="28"/>
        <v>0</v>
      </c>
      <c r="AW49" s="1">
        <f t="shared" si="29"/>
        <v>4</v>
      </c>
      <c r="AY49" t="str">
        <f t="shared" si="32"/>
        <v>FC Admira Wacker Mödling</v>
      </c>
      <c r="AZ49" t="str">
        <f t="shared" si="33"/>
        <v>FK Austria Wien</v>
      </c>
      <c r="BA49">
        <f t="shared" si="34"/>
        <v>0</v>
      </c>
      <c r="BB49">
        <f t="shared" si="35"/>
        <v>4</v>
      </c>
      <c r="BD49" t="str">
        <f t="shared" si="36"/>
        <v>FC Admira Wacker Mödling</v>
      </c>
      <c r="BE49" t="str">
        <f t="shared" si="37"/>
        <v>FK Austria Wien</v>
      </c>
      <c r="BF49">
        <f t="shared" si="30"/>
        <v>4</v>
      </c>
      <c r="BG49">
        <f t="shared" si="31"/>
        <v>0</v>
      </c>
      <c r="BI49">
        <f t="shared" si="38"/>
        <v>0</v>
      </c>
      <c r="BJ49">
        <f t="shared" si="39"/>
        <v>3</v>
      </c>
    </row>
    <row r="50" spans="1:62" x14ac:dyDescent="0.25">
      <c r="A50" t="s">
        <v>47</v>
      </c>
      <c r="B50" t="s">
        <v>248</v>
      </c>
      <c r="C50" t="s">
        <v>105</v>
      </c>
      <c r="D50" t="s">
        <v>54</v>
      </c>
      <c r="E50" t="s">
        <v>64</v>
      </c>
      <c r="F50" s="15">
        <v>0.70833333333333337</v>
      </c>
      <c r="G50" s="16">
        <v>6712</v>
      </c>
      <c r="H50" s="17">
        <v>3</v>
      </c>
      <c r="I50" s="17">
        <v>0</v>
      </c>
      <c r="J50" s="1" t="s">
        <v>68</v>
      </c>
      <c r="K50" s="1" t="s">
        <v>58</v>
      </c>
      <c r="L50" s="20">
        <v>1</v>
      </c>
      <c r="M50" s="20">
        <v>1</v>
      </c>
      <c r="N50" s="1" t="str">
        <f t="shared" si="14"/>
        <v>U</v>
      </c>
      <c r="O50" s="1" t="str">
        <f t="shared" si="15"/>
        <v>U</v>
      </c>
      <c r="P50" s="1">
        <f t="shared" si="16"/>
        <v>0</v>
      </c>
      <c r="Q50" s="4">
        <f>IFERROR((SUMIF($J$2:K50,J50,$L$2:M50)-L50)/(COUNTIF($J$2:K50,J50)-1),0)</f>
        <v>1.125</v>
      </c>
      <c r="R50" s="4">
        <f>IFERROR((SUMIF($AT$2:AT50,AT50,$AV$2:AW50)-AV50)/(COUNTIF($J$2:K50,J50)-1),0)</f>
        <v>0.875</v>
      </c>
      <c r="S50" s="4">
        <f t="shared" si="40"/>
        <v>0.25</v>
      </c>
      <c r="T50" s="5">
        <f>IFERROR((SUMIF($AY$2:AZ50,AY50,$BA$2:BB50)-BA50)/(COUNTIF($J$2:K50,K50)-1),0)</f>
        <v>1.75</v>
      </c>
      <c r="U50" s="5">
        <f>IFERROR((SUMIF($BD$2:BE50,BD50,$BF$2:BG50)-BF50)/(COUNTIF($J$2:K50,K50)-1),0)</f>
        <v>1.5</v>
      </c>
      <c r="V50" s="5">
        <f t="shared" si="41"/>
        <v>0.25</v>
      </c>
      <c r="W50" s="9">
        <f>IFERROR((SUMIF($J$2:J50,J50,L$2:L50)-L50)/(COUNTIF($J$2:J50,J50)-1),0)</f>
        <v>1.3333333333333333</v>
      </c>
      <c r="X50" s="9">
        <f>IFERROR((SUMIF($J$2:J50,J50,M$2:M50)-M50)/(COUNTIF($J$2:J50,J50)-1),0)</f>
        <v>2.3333333333333335</v>
      </c>
      <c r="Y50" s="9">
        <f t="shared" si="42"/>
        <v>-1.0000000000000002</v>
      </c>
      <c r="Z50" s="1">
        <f>IFERROR((SUMIF($K$2:K50,J50,$M$2:M50))/(COUNTIF($K$2:K50,J50)),0)</f>
        <v>1</v>
      </c>
      <c r="AA50" s="1">
        <f>IFERROR((SUMIF($K$2:K50,J50,$L$2:L50))/(COUNTIF($K$2:K50,J50)),0)</f>
        <v>2.2000000000000002</v>
      </c>
      <c r="AB50" s="1">
        <f t="shared" si="43"/>
        <v>-1.2000000000000002</v>
      </c>
      <c r="AC50" s="9">
        <f>IFERROR((SUMIF($J$2:J50,K50,$L$2:L50))/(COUNTIF($J$2:J50,K50)),0)</f>
        <v>1.5</v>
      </c>
      <c r="AD50" s="9">
        <f>IFERROR((SUMIF($J$2:J50,K50,$M$2:M50))/(COUNTIF($J$2:J50,K50)),0)</f>
        <v>2.5</v>
      </c>
      <c r="AE50" s="9">
        <f t="shared" si="44"/>
        <v>-1</v>
      </c>
      <c r="AF50" s="1">
        <f>IFERROR((SUMIF(K$2:K50,K50,M$2:M50)-M50)/(COUNTIF($K$2:K50,K50)-1),0)</f>
        <v>2</v>
      </c>
      <c r="AG50" s="1">
        <f>IFERROR((SUMIF(K$2:K50,K50,L$2:L50)-L50)/(COUNTIF($K$2:K50,K50)-1),0)</f>
        <v>0.5</v>
      </c>
      <c r="AH50" s="1">
        <f t="shared" si="45"/>
        <v>1.5</v>
      </c>
      <c r="AI50" s="1">
        <f t="shared" si="46"/>
        <v>1</v>
      </c>
      <c r="AJ50" s="1">
        <f t="shared" si="47"/>
        <v>1</v>
      </c>
      <c r="AK50" s="1">
        <f>SUMIF($J$2:K50,J50,AI$2:AJ50)-AI50</f>
        <v>9</v>
      </c>
      <c r="AL50" s="1">
        <f>SUMIF($AY$2:AZ50,AY50,$BI$2:BJ50)-BI50</f>
        <v>4</v>
      </c>
      <c r="AM50" s="1">
        <f>IFERROR((AK50)/(COUNTIF($J$2:K50,J50)-1),0)</f>
        <v>1.125</v>
      </c>
      <c r="AN50" s="1">
        <f>IFERROR((AL50)/(COUNTIF($J$2:K50,K50)-1),0)</f>
        <v>1</v>
      </c>
      <c r="AP50" t="str">
        <f t="shared" si="25"/>
        <v>TSV Hartberg</v>
      </c>
      <c r="AQ50">
        <f>COUNTIF($J$2:J50,J50)</f>
        <v>4</v>
      </c>
      <c r="AR50">
        <f>COUNTIF($K$2:K50,K50)</f>
        <v>3</v>
      </c>
      <c r="AT50" s="1" t="str">
        <f t="shared" si="26"/>
        <v>SK Sturm Graz</v>
      </c>
      <c r="AU50" s="1" t="str">
        <f t="shared" si="27"/>
        <v>SC Rheindorf Altach</v>
      </c>
      <c r="AV50">
        <f t="shared" si="28"/>
        <v>1</v>
      </c>
      <c r="AW50" s="1">
        <f t="shared" si="29"/>
        <v>1</v>
      </c>
      <c r="AY50" t="str">
        <f t="shared" si="32"/>
        <v>SC Rheindorf Altach</v>
      </c>
      <c r="AZ50" t="str">
        <f t="shared" si="33"/>
        <v>SK Sturm Graz</v>
      </c>
      <c r="BA50">
        <f t="shared" si="34"/>
        <v>1</v>
      </c>
      <c r="BB50">
        <f t="shared" si="35"/>
        <v>1</v>
      </c>
      <c r="BD50" t="str">
        <f t="shared" si="36"/>
        <v>SC Rheindorf Altach</v>
      </c>
      <c r="BE50" t="str">
        <f t="shared" si="37"/>
        <v>SK Sturm Graz</v>
      </c>
      <c r="BF50">
        <f t="shared" si="30"/>
        <v>1</v>
      </c>
      <c r="BG50">
        <f t="shared" si="31"/>
        <v>1</v>
      </c>
      <c r="BI50">
        <f t="shared" si="38"/>
        <v>1</v>
      </c>
      <c r="BJ50">
        <f t="shared" si="39"/>
        <v>1</v>
      </c>
    </row>
    <row r="51" spans="1:62" x14ac:dyDescent="0.25">
      <c r="A51" t="s">
        <v>47</v>
      </c>
      <c r="B51" t="s">
        <v>248</v>
      </c>
      <c r="C51" t="s">
        <v>105</v>
      </c>
      <c r="D51" t="s">
        <v>54</v>
      </c>
      <c r="E51" t="s">
        <v>64</v>
      </c>
      <c r="F51" s="15">
        <v>0.70833333333333337</v>
      </c>
      <c r="G51" s="16">
        <v>5864</v>
      </c>
      <c r="H51" s="17">
        <v>3</v>
      </c>
      <c r="I51" s="17">
        <v>0</v>
      </c>
      <c r="J51" s="1" t="s">
        <v>0</v>
      </c>
      <c r="K51" s="1" t="s">
        <v>71</v>
      </c>
      <c r="L51" s="20">
        <v>2</v>
      </c>
      <c r="M51" s="20">
        <v>1</v>
      </c>
      <c r="N51" s="1" t="str">
        <f t="shared" si="14"/>
        <v>S</v>
      </c>
      <c r="O51" s="1" t="str">
        <f t="shared" si="15"/>
        <v>N</v>
      </c>
      <c r="P51" s="1">
        <f t="shared" si="16"/>
        <v>1</v>
      </c>
      <c r="Q51" s="4">
        <f>IFERROR((SUMIF($J$2:K51,J51,$L$2:M51)-L51)/(COUNTIF($J$2:K51,J51)-1),0)</f>
        <v>1.625</v>
      </c>
      <c r="R51" s="4">
        <f>IFERROR((SUMIF($AT$2:AT51,AT51,$AV$2:AW51)-AV51)/(COUNTIF($J$2:K51,J51)-1),0)</f>
        <v>0.125</v>
      </c>
      <c r="S51" s="4">
        <f t="shared" si="40"/>
        <v>1.5</v>
      </c>
      <c r="T51" s="5">
        <f>IFERROR((SUMIF($AY$2:AZ51,AY51,$BA$2:BB51)-BA51)/(COUNTIF($J$2:K51,K51)-1),0)</f>
        <v>2.3333333333333335</v>
      </c>
      <c r="U51" s="5">
        <f>IFERROR((SUMIF($BD$2:BE51,BD51,$BF$2:BG51)-BF51)/(COUNTIF($J$2:K51,K51)-1),0)</f>
        <v>0.5</v>
      </c>
      <c r="V51" s="5">
        <f t="shared" si="41"/>
        <v>1.8333333333333335</v>
      </c>
      <c r="W51" s="9">
        <f>IFERROR((SUMIF($J$2:J51,J51,L$2:L51)-L51)/(COUNTIF($J$2:J51,J51)-1),0)</f>
        <v>2</v>
      </c>
      <c r="X51" s="9">
        <f>IFERROR((SUMIF($J$2:J51,J51,M$2:M51)-M51)/(COUNTIF($J$2:J51,J51)-1),0)</f>
        <v>0.33333333333333331</v>
      </c>
      <c r="Y51" s="9">
        <f t="shared" si="42"/>
        <v>1.6666666666666667</v>
      </c>
      <c r="Z51" s="1">
        <f>IFERROR((SUMIF($K$2:K51,J51,$M$2:M51))/(COUNTIF($K$2:K51,J51)),0)</f>
        <v>1.4</v>
      </c>
      <c r="AA51" s="1">
        <f>IFERROR((SUMIF($K$2:K51,J51,$L$2:L51))/(COUNTIF($K$2:K51,J51)),0)</f>
        <v>1</v>
      </c>
      <c r="AB51" s="1">
        <f t="shared" si="43"/>
        <v>0.39999999999999991</v>
      </c>
      <c r="AC51" s="9">
        <f>IFERROR((SUMIF($J$2:J51,K51,$L$2:L51))/(COUNTIF($J$2:J51,K51)),0)</f>
        <v>1.6666666666666667</v>
      </c>
      <c r="AD51" s="9">
        <f>IFERROR((SUMIF($J$2:J51,K51,$M$2:M51))/(COUNTIF($J$2:J51,K51)),0)</f>
        <v>0.33333333333333331</v>
      </c>
      <c r="AE51" s="9">
        <f t="shared" si="44"/>
        <v>1.3333333333333335</v>
      </c>
      <c r="AF51" s="1">
        <f>IFERROR((SUMIF(K$2:K51,K51,M$2:M51)-M51)/(COUNTIF($K$2:K51,K51)-1),0)</f>
        <v>3</v>
      </c>
      <c r="AG51" s="1">
        <f>IFERROR((SUMIF(K$2:K51,K51,L$2:L51)-L51)/(COUNTIF($K$2:K51,K51)-1),0)</f>
        <v>0.66666666666666663</v>
      </c>
      <c r="AH51" s="1">
        <f t="shared" si="45"/>
        <v>2.3333333333333335</v>
      </c>
      <c r="AI51" s="1">
        <f t="shared" si="46"/>
        <v>3</v>
      </c>
      <c r="AJ51" s="1">
        <f t="shared" si="47"/>
        <v>0</v>
      </c>
      <c r="AK51" s="1">
        <f>SUMIF($J$2:K51,J51,AI$2:AJ51)-AI51</f>
        <v>16</v>
      </c>
      <c r="AL51" s="1">
        <f>SUMIF($AY$2:AZ51,AY51,$BI$2:BJ51)-BI51</f>
        <v>11</v>
      </c>
      <c r="AM51" s="1">
        <f>IFERROR((AK51)/(COUNTIF($J$2:K51,J51)-1),0)</f>
        <v>2</v>
      </c>
      <c r="AN51" s="1">
        <f>IFERROR((AL51)/(COUNTIF($J$2:K51,K51)-1),0)</f>
        <v>1.8333333333333333</v>
      </c>
      <c r="AP51" t="str">
        <f t="shared" si="25"/>
        <v>Lillestrøm SK</v>
      </c>
      <c r="AQ51">
        <f>COUNTIF($J$2:J51,J51)</f>
        <v>4</v>
      </c>
      <c r="AR51">
        <f>COUNTIF($K$2:K51,K51)</f>
        <v>4</v>
      </c>
      <c r="AT51" s="1" t="str">
        <f t="shared" si="26"/>
        <v>LASK</v>
      </c>
      <c r="AU51" s="1" t="str">
        <f t="shared" si="27"/>
        <v>SK Rapid Wien</v>
      </c>
      <c r="AV51">
        <f t="shared" si="28"/>
        <v>1</v>
      </c>
      <c r="AW51" s="1">
        <f t="shared" si="29"/>
        <v>2</v>
      </c>
      <c r="AY51" t="str">
        <f t="shared" si="32"/>
        <v>SK Rapid Wien</v>
      </c>
      <c r="AZ51" t="str">
        <f t="shared" si="33"/>
        <v>LASK</v>
      </c>
      <c r="BA51">
        <f t="shared" si="34"/>
        <v>1</v>
      </c>
      <c r="BB51">
        <f t="shared" si="35"/>
        <v>2</v>
      </c>
      <c r="BD51" t="str">
        <f t="shared" si="36"/>
        <v>SK Rapid Wien</v>
      </c>
      <c r="BE51" t="str">
        <f t="shared" si="37"/>
        <v>LASK</v>
      </c>
      <c r="BF51">
        <f t="shared" si="30"/>
        <v>2</v>
      </c>
      <c r="BG51">
        <f t="shared" si="31"/>
        <v>1</v>
      </c>
      <c r="BI51">
        <f t="shared" si="38"/>
        <v>0</v>
      </c>
      <c r="BJ51">
        <f t="shared" si="39"/>
        <v>3</v>
      </c>
    </row>
    <row r="52" spans="1:62" x14ac:dyDescent="0.25">
      <c r="A52" t="s">
        <v>33</v>
      </c>
      <c r="B52" t="s">
        <v>307</v>
      </c>
      <c r="C52" t="s">
        <v>105</v>
      </c>
      <c r="D52" t="s">
        <v>54</v>
      </c>
      <c r="E52" t="s">
        <v>37</v>
      </c>
      <c r="F52" s="15">
        <v>0.875</v>
      </c>
      <c r="G52" s="16">
        <v>0</v>
      </c>
      <c r="H52" s="17">
        <v>3</v>
      </c>
      <c r="I52" s="17">
        <v>0</v>
      </c>
      <c r="J52" s="1" t="s">
        <v>308</v>
      </c>
      <c r="K52" s="1" t="s">
        <v>40</v>
      </c>
      <c r="L52" s="20">
        <v>0</v>
      </c>
      <c r="M52" s="20">
        <v>0</v>
      </c>
      <c r="N52" s="1" t="str">
        <f t="shared" si="14"/>
        <v>U</v>
      </c>
      <c r="O52" s="1" t="str">
        <f t="shared" si="15"/>
        <v>U</v>
      </c>
      <c r="P52" s="1">
        <f t="shared" si="16"/>
        <v>0</v>
      </c>
      <c r="Q52" s="4">
        <f>IFERROR((SUMIF($J$2:K52,J52,$L$2:M52)-L52)/(COUNTIF($J$2:K52,J52)-1),0)</f>
        <v>0</v>
      </c>
      <c r="R52" s="4">
        <f>IFERROR((SUMIF($AT$2:AT52,AT52,$AV$2:AW52)-AV52)/(COUNTIF($J$2:K52,J52)-1),0)</f>
        <v>0</v>
      </c>
      <c r="S52" s="4">
        <f t="shared" si="40"/>
        <v>0</v>
      </c>
      <c r="T52" s="5">
        <f>IFERROR((SUMIF($AY$2:AZ52,AY52,$BA$2:BB52)-BA52)/(COUNTIF($J$2:K52,K52)-1),0)</f>
        <v>2.7142857142857144</v>
      </c>
      <c r="U52" s="5">
        <f>IFERROR((SUMIF($BD$2:BE52,BD52,$BF$2:BG52)-BF52)/(COUNTIF($J$2:K52,K52)-1),0)</f>
        <v>0.14285714285714285</v>
      </c>
      <c r="V52" s="5">
        <f t="shared" si="41"/>
        <v>2.5714285714285716</v>
      </c>
      <c r="W52" s="9">
        <f>IFERROR((SUMIF($J$2:J52,J52,L$2:L52)-L52)/(COUNTIF($J$2:J52,J52)-1),0)</f>
        <v>0</v>
      </c>
      <c r="X52" s="9">
        <f>IFERROR((SUMIF($J$2:J52,J52,M$2:M52)-M52)/(COUNTIF($J$2:J52,J52)-1),0)</f>
        <v>0</v>
      </c>
      <c r="Y52" s="9">
        <f t="shared" si="42"/>
        <v>0</v>
      </c>
      <c r="Z52" s="1">
        <f>IFERROR((SUMIF($K$2:K52,J52,$M$2:M52))/(COUNTIF($K$2:K52,J52)),0)</f>
        <v>0</v>
      </c>
      <c r="AA52" s="1">
        <f>IFERROR((SUMIF($K$2:K52,J52,$L$2:L52))/(COUNTIF($K$2:K52,J52)),0)</f>
        <v>0</v>
      </c>
      <c r="AB52" s="1">
        <f t="shared" si="43"/>
        <v>0</v>
      </c>
      <c r="AC52" s="9">
        <f>IFERROR((SUMIF($J$2:J52,K52,$L$2:L52))/(COUNTIF($J$2:J52,K52)),0)</f>
        <v>2.5</v>
      </c>
      <c r="AD52" s="9">
        <f>IFERROR((SUMIF($J$2:J52,K52,$M$2:M52))/(COUNTIF($J$2:J52,K52)),0)</f>
        <v>0.25</v>
      </c>
      <c r="AE52" s="9">
        <f t="shared" si="44"/>
        <v>2.25</v>
      </c>
      <c r="AF52" s="1">
        <f>IFERROR((SUMIF(K$2:K52,K52,M$2:M52)-M52)/(COUNTIF($K$2:K52,K52)-1),0)</f>
        <v>3</v>
      </c>
      <c r="AG52" s="1">
        <f>IFERROR((SUMIF(K$2:K52,K52,L$2:L52)-L52)/(COUNTIF($K$2:K52,K52)-1),0)</f>
        <v>0</v>
      </c>
      <c r="AH52" s="1">
        <f t="shared" si="45"/>
        <v>3</v>
      </c>
      <c r="AI52" s="1">
        <f t="shared" si="46"/>
        <v>1</v>
      </c>
      <c r="AJ52" s="1">
        <f t="shared" si="47"/>
        <v>1</v>
      </c>
      <c r="AK52" s="1">
        <f>SUMIF($J$2:K52,J52,AI$2:AJ52)-AI52</f>
        <v>0</v>
      </c>
      <c r="AL52" s="1">
        <f>SUMIF($AY$2:AZ52,AY52,$BI$2:BJ52)-BI52</f>
        <v>21</v>
      </c>
      <c r="AM52" s="1">
        <f>IFERROR((AK52)/(COUNTIF($J$2:K52,J52)-1),0)</f>
        <v>0</v>
      </c>
      <c r="AN52" s="1">
        <f>IFERROR((AL52)/(COUNTIF($J$2:K52,K52)-1),0)</f>
        <v>3</v>
      </c>
      <c r="AP52" t="str">
        <f t="shared" si="25"/>
        <v>Red Bull Salzburg</v>
      </c>
      <c r="AQ52">
        <f>COUNTIF($J$2:J52,J52)</f>
        <v>1</v>
      </c>
      <c r="AR52">
        <f>COUNTIF($K$2:K52,K52)</f>
        <v>4</v>
      </c>
      <c r="AT52" s="1" t="str">
        <f t="shared" si="26"/>
        <v>Roter Stern Belgrad</v>
      </c>
      <c r="AU52" s="1" t="str">
        <f t="shared" si="27"/>
        <v>Red Bull Salzburg</v>
      </c>
      <c r="AV52">
        <f t="shared" si="28"/>
        <v>0</v>
      </c>
      <c r="AW52" s="1">
        <f t="shared" si="29"/>
        <v>0</v>
      </c>
      <c r="AY52" t="str">
        <f t="shared" si="32"/>
        <v>Red Bull Salzburg</v>
      </c>
      <c r="AZ52" t="str">
        <f t="shared" si="33"/>
        <v>Roter Stern Belgrad</v>
      </c>
      <c r="BA52">
        <f t="shared" si="34"/>
        <v>0</v>
      </c>
      <c r="BB52">
        <f t="shared" si="35"/>
        <v>0</v>
      </c>
      <c r="BD52" t="str">
        <f t="shared" si="36"/>
        <v>Red Bull Salzburg</v>
      </c>
      <c r="BE52" t="str">
        <f t="shared" si="37"/>
        <v>Roter Stern Belgrad</v>
      </c>
      <c r="BF52">
        <f t="shared" si="30"/>
        <v>0</v>
      </c>
      <c r="BG52">
        <f t="shared" si="31"/>
        <v>0</v>
      </c>
      <c r="BI52">
        <f t="shared" si="38"/>
        <v>1</v>
      </c>
      <c r="BJ52">
        <f t="shared" si="39"/>
        <v>1</v>
      </c>
    </row>
    <row r="53" spans="1:62" x14ac:dyDescent="0.25">
      <c r="A53" t="s">
        <v>59</v>
      </c>
      <c r="B53" t="s">
        <v>350</v>
      </c>
      <c r="C53" t="s">
        <v>105</v>
      </c>
      <c r="D53" t="s">
        <v>54</v>
      </c>
      <c r="E53" t="s">
        <v>61</v>
      </c>
      <c r="F53" s="15">
        <v>0.85416666666666663</v>
      </c>
      <c r="G53" s="16">
        <v>19300</v>
      </c>
      <c r="H53" s="17">
        <v>4</v>
      </c>
      <c r="I53" s="17">
        <v>0</v>
      </c>
      <c r="J53" s="1" t="s">
        <v>71</v>
      </c>
      <c r="K53" s="1" t="s">
        <v>351</v>
      </c>
      <c r="L53" s="20">
        <v>3</v>
      </c>
      <c r="M53" s="20">
        <v>1</v>
      </c>
      <c r="N53" s="1" t="str">
        <f t="shared" si="14"/>
        <v>S</v>
      </c>
      <c r="O53" s="1" t="str">
        <f t="shared" si="15"/>
        <v>N</v>
      </c>
      <c r="P53" s="1">
        <f t="shared" si="16"/>
        <v>2</v>
      </c>
      <c r="Q53" s="4">
        <f>IFERROR((SUMIF($J$2:K53,J53,$L$2:M53)-L53)/(COUNTIF($J$2:K53,J53)-1),0)</f>
        <v>2.1428571428571428</v>
      </c>
      <c r="R53" s="4">
        <f>IFERROR((SUMIF($AT$2:AT53,AT53,$AV$2:AW53)-AV53)/(COUNTIF($J$2:K53,J53)-1),0)</f>
        <v>0.14285714285714285</v>
      </c>
      <c r="S53" s="4">
        <f t="shared" si="40"/>
        <v>2</v>
      </c>
      <c r="T53" s="5">
        <f>IFERROR((SUMIF($AY$2:AZ53,AY53,$BA$2:BB53)-BA53)/(COUNTIF($J$2:K53,K53)-1),0)</f>
        <v>0</v>
      </c>
      <c r="U53" s="5">
        <f>IFERROR((SUMIF($BD$2:BE53,BD53,$BF$2:BG53)-BF53)/(COUNTIF($J$2:K53,K53)-1),0)</f>
        <v>0</v>
      </c>
      <c r="V53" s="5">
        <f t="shared" si="41"/>
        <v>0</v>
      </c>
      <c r="W53" s="9">
        <f>IFERROR((SUMIF($J$2:J53,J53,L$2:L53)-L53)/(COUNTIF($J$2:J53,J53)-1),0)</f>
        <v>1.6666666666666667</v>
      </c>
      <c r="X53" s="9">
        <f>IFERROR((SUMIF($J$2:J53,J53,M$2:M53)-M53)/(COUNTIF($J$2:J53,J53)-1),0)</f>
        <v>0.33333333333333331</v>
      </c>
      <c r="Y53" s="9">
        <f t="shared" si="42"/>
        <v>1.3333333333333335</v>
      </c>
      <c r="Z53" s="1">
        <f>IFERROR((SUMIF($K$2:K53,J53,$M$2:M53))/(COUNTIF($K$2:K53,J53)),0)</f>
        <v>2.5</v>
      </c>
      <c r="AA53" s="1">
        <f>IFERROR((SUMIF($K$2:K53,J53,$L$2:L53))/(COUNTIF($K$2:K53,J53)),0)</f>
        <v>1</v>
      </c>
      <c r="AB53" s="1">
        <f t="shared" si="43"/>
        <v>1.5</v>
      </c>
      <c r="AC53" s="9">
        <f>IFERROR((SUMIF($J$2:J53,K53,$L$2:L53))/(COUNTIF($J$2:J53,K53)),0)</f>
        <v>0</v>
      </c>
      <c r="AD53" s="9">
        <f>IFERROR((SUMIF($J$2:J53,K53,$M$2:M53))/(COUNTIF($J$2:J53,K53)),0)</f>
        <v>0</v>
      </c>
      <c r="AE53" s="9">
        <f t="shared" si="44"/>
        <v>0</v>
      </c>
      <c r="AF53" s="1">
        <f>IFERROR((SUMIF(K$2:K53,K53,M$2:M53)-M53)/(COUNTIF($K$2:K53,K53)-1),0)</f>
        <v>0</v>
      </c>
      <c r="AG53" s="1">
        <f>IFERROR((SUMIF(K$2:K53,K53,L$2:L53)-L53)/(COUNTIF($K$2:K53,K53)-1),0)</f>
        <v>0</v>
      </c>
      <c r="AH53" s="1">
        <f t="shared" si="45"/>
        <v>0</v>
      </c>
      <c r="AI53" s="1">
        <f t="shared" si="46"/>
        <v>3</v>
      </c>
      <c r="AJ53" s="1">
        <f t="shared" si="47"/>
        <v>0</v>
      </c>
      <c r="AK53" s="1">
        <f>SUMIF($J$2:K53,J53,AI$2:AJ53)-AI53</f>
        <v>11</v>
      </c>
      <c r="AL53" s="1">
        <f>SUMIF($AY$2:AZ53,AY53,$BI$2:BJ53)-BI53</f>
        <v>0</v>
      </c>
      <c r="AM53" s="1">
        <f>IFERROR((AK53)/(COUNTIF($J$2:K53,J53)-1),0)</f>
        <v>1.5714285714285714</v>
      </c>
      <c r="AN53" s="1">
        <f>IFERROR((AL53)/(COUNTIF($J$2:K53,K53)-1),0)</f>
        <v>0</v>
      </c>
      <c r="AP53" t="str">
        <f t="shared" si="25"/>
        <v>SC Rheindorf Altach</v>
      </c>
      <c r="AQ53">
        <f>COUNTIF($J$2:J53,J53)</f>
        <v>4</v>
      </c>
      <c r="AR53">
        <f>COUNTIF($K$2:K53,K53)</f>
        <v>1</v>
      </c>
      <c r="AT53" s="1" t="str">
        <f t="shared" si="26"/>
        <v>SK Rapid Wien</v>
      </c>
      <c r="AU53" s="1" t="str">
        <f t="shared" si="27"/>
        <v>FCSB</v>
      </c>
      <c r="AV53">
        <f t="shared" si="28"/>
        <v>1</v>
      </c>
      <c r="AW53" s="1">
        <f t="shared" si="29"/>
        <v>3</v>
      </c>
      <c r="AY53" t="str">
        <f t="shared" si="32"/>
        <v>FCSB</v>
      </c>
      <c r="AZ53" t="str">
        <f t="shared" si="33"/>
        <v>SK Rapid Wien</v>
      </c>
      <c r="BA53">
        <f t="shared" si="34"/>
        <v>1</v>
      </c>
      <c r="BB53">
        <f t="shared" si="35"/>
        <v>3</v>
      </c>
      <c r="BD53" t="str">
        <f t="shared" si="36"/>
        <v>FCSB</v>
      </c>
      <c r="BE53" t="str">
        <f t="shared" si="37"/>
        <v>SK Rapid Wien</v>
      </c>
      <c r="BF53">
        <f t="shared" si="30"/>
        <v>3</v>
      </c>
      <c r="BG53">
        <f t="shared" si="31"/>
        <v>1</v>
      </c>
      <c r="BI53">
        <f t="shared" si="38"/>
        <v>0</v>
      </c>
      <c r="BJ53">
        <f t="shared" si="39"/>
        <v>3</v>
      </c>
    </row>
    <row r="54" spans="1:62" x14ac:dyDescent="0.25">
      <c r="A54" t="s">
        <v>47</v>
      </c>
      <c r="B54" t="s">
        <v>249</v>
      </c>
      <c r="C54" t="s">
        <v>105</v>
      </c>
      <c r="D54" t="s">
        <v>54</v>
      </c>
      <c r="E54" t="s">
        <v>43</v>
      </c>
      <c r="F54" s="15">
        <v>0.70833333333333337</v>
      </c>
      <c r="G54" s="16">
        <v>5424</v>
      </c>
      <c r="H54" s="17">
        <v>6</v>
      </c>
      <c r="I54" s="17">
        <v>0</v>
      </c>
      <c r="J54" s="1" t="s">
        <v>65</v>
      </c>
      <c r="K54" s="1" t="s">
        <v>80</v>
      </c>
      <c r="L54" s="20">
        <v>0</v>
      </c>
      <c r="M54" s="20">
        <v>0</v>
      </c>
      <c r="N54" s="1" t="str">
        <f t="shared" si="14"/>
        <v>U</v>
      </c>
      <c r="O54" s="1" t="str">
        <f t="shared" si="15"/>
        <v>U</v>
      </c>
      <c r="P54" s="1">
        <f t="shared" si="16"/>
        <v>0</v>
      </c>
      <c r="Q54" s="4">
        <f>IFERROR((SUMIF($J$2:K54,J54,$L$2:M54)-L54)/(COUNTIF($J$2:K54,J54)-1),0)</f>
        <v>2.8</v>
      </c>
      <c r="R54" s="4">
        <f>IFERROR((SUMIF($AT$2:AT54,AT54,$AV$2:AW54)-AV54)/(COUNTIF($J$2:K54,J54)-1),0)</f>
        <v>0.6</v>
      </c>
      <c r="S54" s="4">
        <f t="shared" si="40"/>
        <v>2.1999999999999997</v>
      </c>
      <c r="T54" s="5">
        <f>IFERROR((SUMIF($AY$2:AZ54,AY54,$BA$2:BB54)-BA54)/(COUNTIF($J$2:K54,K54)-1),0)</f>
        <v>2</v>
      </c>
      <c r="U54" s="5">
        <f>IFERROR((SUMIF($BD$2:BE54,BD54,$BF$2:BG54)-BF54)/(COUNTIF($J$2:K54,K54)-1),0)</f>
        <v>0.8</v>
      </c>
      <c r="V54" s="5">
        <f t="shared" si="41"/>
        <v>1.2</v>
      </c>
      <c r="W54" s="9">
        <f>IFERROR((SUMIF($J$2:J54,J54,L$2:L54)-L54)/(COUNTIF($J$2:J54,J54)-1),0)</f>
        <v>3</v>
      </c>
      <c r="X54" s="9">
        <f>IFERROR((SUMIF($J$2:J54,J54,M$2:M54)-M54)/(COUNTIF($J$2:J54,J54)-1),0)</f>
        <v>1.5</v>
      </c>
      <c r="Y54" s="9">
        <f t="shared" si="42"/>
        <v>1.5</v>
      </c>
      <c r="Z54" s="1">
        <f>IFERROR((SUMIF($K$2:K54,J54,$M$2:M54))/(COUNTIF($K$2:K54,J54)),0)</f>
        <v>2.6666666666666665</v>
      </c>
      <c r="AA54" s="1">
        <f>IFERROR((SUMIF($K$2:K54,J54,$L$2:L54))/(COUNTIF($K$2:K54,J54)),0)</f>
        <v>0</v>
      </c>
      <c r="AB54" s="1">
        <f t="shared" si="43"/>
        <v>2.6666666666666665</v>
      </c>
      <c r="AC54" s="9">
        <f>IFERROR((SUMIF($J$2:J54,K54,$L$2:L54))/(COUNTIF($J$2:J54,K54)),0)</f>
        <v>3</v>
      </c>
      <c r="AD54" s="9">
        <f>IFERROR((SUMIF($J$2:J54,K54,$M$2:M54))/(COUNTIF($J$2:J54,K54)),0)</f>
        <v>0.5</v>
      </c>
      <c r="AE54" s="9">
        <f t="shared" si="44"/>
        <v>2.5</v>
      </c>
      <c r="AF54" s="1">
        <f>IFERROR((SUMIF(K$2:K54,K54,M$2:M54)-M54)/(COUNTIF($K$2:K54,K54)-1),0)</f>
        <v>1.3333333333333333</v>
      </c>
      <c r="AG54" s="1">
        <f>IFERROR((SUMIF(K$2:K54,K54,L$2:L54)-L54)/(COUNTIF($K$2:K54,K54)-1),0)</f>
        <v>1</v>
      </c>
      <c r="AH54" s="1">
        <f t="shared" si="45"/>
        <v>0.33333333333333326</v>
      </c>
      <c r="AI54" s="1">
        <f t="shared" si="46"/>
        <v>1</v>
      </c>
      <c r="AJ54" s="1">
        <f t="shared" si="47"/>
        <v>1</v>
      </c>
      <c r="AK54" s="1">
        <f>SUMIF($J$2:K54,J54,AI$2:AJ54)-AI54</f>
        <v>13</v>
      </c>
      <c r="AL54" s="1">
        <f>SUMIF($AY$2:AZ54,AY54,$BI$2:BJ54)-BI54</f>
        <v>9</v>
      </c>
      <c r="AM54" s="1">
        <f>IFERROR((AK54)/(COUNTIF($J$2:K54,J54)-1),0)</f>
        <v>2.6</v>
      </c>
      <c r="AN54" s="1">
        <f>IFERROR((AL54)/(COUNTIF($J$2:K54,K54)-1),0)</f>
        <v>1.8</v>
      </c>
      <c r="AP54" t="str">
        <f t="shared" si="25"/>
        <v>Wolfsberger AC</v>
      </c>
      <c r="AQ54">
        <f>COUNTIF($J$2:J54,J54)</f>
        <v>3</v>
      </c>
      <c r="AR54">
        <f>COUNTIF($K$2:K54,K54)</f>
        <v>4</v>
      </c>
      <c r="AT54" s="1" t="str">
        <f t="shared" si="26"/>
        <v>SKN St. Pölten</v>
      </c>
      <c r="AU54" s="1" t="str">
        <f t="shared" si="27"/>
        <v>FK Austria Wien</v>
      </c>
      <c r="AV54">
        <f t="shared" si="28"/>
        <v>0</v>
      </c>
      <c r="AW54" s="1">
        <f t="shared" si="29"/>
        <v>0</v>
      </c>
      <c r="AY54" t="str">
        <f t="shared" si="32"/>
        <v>FK Austria Wien</v>
      </c>
      <c r="AZ54" t="str">
        <f t="shared" si="33"/>
        <v>SKN St. Pölten</v>
      </c>
      <c r="BA54">
        <f t="shared" si="34"/>
        <v>0</v>
      </c>
      <c r="BB54">
        <f t="shared" si="35"/>
        <v>0</v>
      </c>
      <c r="BD54" t="str">
        <f t="shared" si="36"/>
        <v>FK Austria Wien</v>
      </c>
      <c r="BE54" t="str">
        <f t="shared" si="37"/>
        <v>SKN St. Pölten</v>
      </c>
      <c r="BF54">
        <f t="shared" si="30"/>
        <v>0</v>
      </c>
      <c r="BG54">
        <f t="shared" si="31"/>
        <v>0</v>
      </c>
      <c r="BI54">
        <f t="shared" si="38"/>
        <v>1</v>
      </c>
      <c r="BJ54">
        <f t="shared" si="39"/>
        <v>1</v>
      </c>
    </row>
    <row r="55" spans="1:62" x14ac:dyDescent="0.25">
      <c r="A55" t="s">
        <v>47</v>
      </c>
      <c r="B55" t="s">
        <v>249</v>
      </c>
      <c r="C55" t="s">
        <v>105</v>
      </c>
      <c r="D55" t="s">
        <v>54</v>
      </c>
      <c r="E55" t="s">
        <v>43</v>
      </c>
      <c r="F55" s="15">
        <v>0.70833333333333337</v>
      </c>
      <c r="G55" s="16">
        <v>5635</v>
      </c>
      <c r="H55" s="17">
        <v>6</v>
      </c>
      <c r="I55" s="17">
        <v>0</v>
      </c>
      <c r="J55" s="1" t="s">
        <v>49</v>
      </c>
      <c r="K55" s="1" t="s">
        <v>68</v>
      </c>
      <c r="L55" s="20">
        <v>1</v>
      </c>
      <c r="M55" s="20">
        <v>1</v>
      </c>
      <c r="N55" s="1" t="str">
        <f t="shared" si="14"/>
        <v>U</v>
      </c>
      <c r="O55" s="1" t="str">
        <f t="shared" si="15"/>
        <v>U</v>
      </c>
      <c r="P55" s="1">
        <f t="shared" si="16"/>
        <v>0</v>
      </c>
      <c r="Q55" s="4">
        <f>IFERROR((SUMIF($J$2:K55,J55,$L$2:M55)-L55)/(COUNTIF($J$2:K55,J55)-1),0)</f>
        <v>2.4</v>
      </c>
      <c r="R55" s="4">
        <f>IFERROR((SUMIF($AT$2:AT55,AT55,$AV$2:AW55)-AV55)/(COUNTIF($J$2:K55,J55)-1),0)</f>
        <v>0</v>
      </c>
      <c r="S55" s="4">
        <f t="shared" si="40"/>
        <v>2.4</v>
      </c>
      <c r="T55" s="5">
        <f>IFERROR((SUMIF($AY$2:AZ55,AY55,$BA$2:BB55)-BA55)/(COUNTIF($J$2:K55,K55)-1),0)</f>
        <v>1.1111111111111112</v>
      </c>
      <c r="U55" s="5">
        <f>IFERROR((SUMIF($BD$2:BE55,BD55,$BF$2:BG55)-BF55)/(COUNTIF($J$2:K55,K55)-1),0)</f>
        <v>2.1111111111111112</v>
      </c>
      <c r="V55" s="5">
        <f t="shared" si="41"/>
        <v>-1</v>
      </c>
      <c r="W55" s="9">
        <f>IFERROR((SUMIF($J$2:J55,J55,L$2:L55)-L55)/(COUNTIF($J$2:J55,J55)-1),0)</f>
        <v>1</v>
      </c>
      <c r="X55" s="9">
        <f>IFERROR((SUMIF($J$2:J55,J55,M$2:M55)-M55)/(COUNTIF($J$2:J55,J55)-1),0)</f>
        <v>0</v>
      </c>
      <c r="Y55" s="9">
        <f t="shared" si="42"/>
        <v>1</v>
      </c>
      <c r="Z55" s="1">
        <f>IFERROR((SUMIF($K$2:K55,J55,$M$2:M55))/(COUNTIF($K$2:K55,J55)),0)</f>
        <v>2.75</v>
      </c>
      <c r="AA55" s="1">
        <f>IFERROR((SUMIF($K$2:K55,J55,$L$2:L55))/(COUNTIF($K$2:K55,J55)),0)</f>
        <v>1.25</v>
      </c>
      <c r="AB55" s="1">
        <f t="shared" si="43"/>
        <v>1.5</v>
      </c>
      <c r="AC55" s="9">
        <f>IFERROR((SUMIF($J$2:J55,K55,$L$2:L55))/(COUNTIF($J$2:J55,K55)),0)</f>
        <v>1.25</v>
      </c>
      <c r="AD55" s="9">
        <f>IFERROR((SUMIF($J$2:J55,K55,$M$2:M55))/(COUNTIF($J$2:J55,K55)),0)</f>
        <v>2</v>
      </c>
      <c r="AE55" s="9">
        <f t="shared" si="44"/>
        <v>-0.75</v>
      </c>
      <c r="AF55" s="1">
        <f>IFERROR((SUMIF(K$2:K55,K55,M$2:M55)-M55)/(COUNTIF($K$2:K55,K55)-1),0)</f>
        <v>1</v>
      </c>
      <c r="AG55" s="1">
        <f>IFERROR((SUMIF(K$2:K55,K55,L$2:L55)-L55)/(COUNTIF($K$2:K55,K55)-1),0)</f>
        <v>2.2000000000000002</v>
      </c>
      <c r="AH55" s="1">
        <f t="shared" si="45"/>
        <v>-1.2000000000000002</v>
      </c>
      <c r="AI55" s="1">
        <f t="shared" si="46"/>
        <v>1</v>
      </c>
      <c r="AJ55" s="1">
        <f t="shared" si="47"/>
        <v>1</v>
      </c>
      <c r="AK55" s="1">
        <f>SUMIF($J$2:K55,J55,AI$2:AJ55)-AI55</f>
        <v>10</v>
      </c>
      <c r="AL55" s="1">
        <f>SUMIF($AY$2:AZ55,AY55,$BI$2:BJ55)-BI55</f>
        <v>10</v>
      </c>
      <c r="AM55" s="1">
        <f>IFERROR((AK55)/(COUNTIF($J$2:K55,J55)-1),0)</f>
        <v>2</v>
      </c>
      <c r="AN55" s="1">
        <f>IFERROR((AL55)/(COUNTIF($J$2:K55,K55)-1),0)</f>
        <v>1.1111111111111112</v>
      </c>
      <c r="AP55" t="str">
        <f t="shared" si="25"/>
        <v>FK Austria Wien</v>
      </c>
      <c r="AQ55">
        <f>COUNTIF($J$2:J55,J55)</f>
        <v>2</v>
      </c>
      <c r="AR55">
        <f>COUNTIF($K$2:K55,K55)</f>
        <v>6</v>
      </c>
      <c r="AT55" s="1" t="str">
        <f t="shared" si="26"/>
        <v>Wolfsberger AC</v>
      </c>
      <c r="AU55" s="1" t="str">
        <f t="shared" si="27"/>
        <v>SK Sturm Graz</v>
      </c>
      <c r="AV55">
        <f t="shared" si="28"/>
        <v>1</v>
      </c>
      <c r="AW55" s="1">
        <f t="shared" si="29"/>
        <v>1</v>
      </c>
      <c r="AY55" t="str">
        <f t="shared" si="32"/>
        <v>SK Sturm Graz</v>
      </c>
      <c r="AZ55" t="str">
        <f t="shared" si="33"/>
        <v>Wolfsberger AC</v>
      </c>
      <c r="BA55">
        <f t="shared" si="34"/>
        <v>1</v>
      </c>
      <c r="BB55">
        <f t="shared" si="35"/>
        <v>1</v>
      </c>
      <c r="BD55" t="str">
        <f t="shared" si="36"/>
        <v>SK Sturm Graz</v>
      </c>
      <c r="BE55" t="str">
        <f t="shared" si="37"/>
        <v>Wolfsberger AC</v>
      </c>
      <c r="BF55">
        <f t="shared" si="30"/>
        <v>1</v>
      </c>
      <c r="BG55">
        <f t="shared" si="31"/>
        <v>1</v>
      </c>
      <c r="BI55">
        <f t="shared" si="38"/>
        <v>1</v>
      </c>
      <c r="BJ55">
        <f t="shared" si="39"/>
        <v>1</v>
      </c>
    </row>
    <row r="56" spans="1:62" x14ac:dyDescent="0.25">
      <c r="A56" t="s">
        <v>47</v>
      </c>
      <c r="B56" t="s">
        <v>249</v>
      </c>
      <c r="C56" t="s">
        <v>105</v>
      </c>
      <c r="D56" t="s">
        <v>54</v>
      </c>
      <c r="E56" t="s">
        <v>43</v>
      </c>
      <c r="F56" s="15">
        <v>0.70833333333333337</v>
      </c>
      <c r="G56" s="16">
        <v>4125</v>
      </c>
      <c r="H56" s="17">
        <v>4</v>
      </c>
      <c r="I56" s="17">
        <v>0</v>
      </c>
      <c r="J56" s="1" t="s">
        <v>58</v>
      </c>
      <c r="K56" s="1" t="s">
        <v>40</v>
      </c>
      <c r="L56" s="20">
        <v>2</v>
      </c>
      <c r="M56" s="20">
        <v>3</v>
      </c>
      <c r="N56" s="1" t="str">
        <f t="shared" si="14"/>
        <v>N</v>
      </c>
      <c r="O56" s="1" t="str">
        <f t="shared" si="15"/>
        <v>S</v>
      </c>
      <c r="P56" s="1">
        <f t="shared" si="16"/>
        <v>-1</v>
      </c>
      <c r="Q56" s="4">
        <f>IFERROR((SUMIF($J$2:K56,J56,$L$2:M56)-L56)/(COUNTIF($J$2:K56,J56)-1),0)</f>
        <v>1.6</v>
      </c>
      <c r="R56" s="4">
        <f>IFERROR((SUMIF($AT$2:AT56,AT56,$AV$2:AW56)-AV56)/(COUNTIF($J$2:K56,J56)-1),0)</f>
        <v>1</v>
      </c>
      <c r="S56" s="4">
        <f t="shared" si="40"/>
        <v>0.60000000000000009</v>
      </c>
      <c r="T56" s="5">
        <f>IFERROR((SUMIF($AY$2:AZ56,AY56,$BA$2:BB56)-BA56)/(COUNTIF($J$2:K56,K56)-1),0)</f>
        <v>2.375</v>
      </c>
      <c r="U56" s="5">
        <f>IFERROR((SUMIF($BD$2:BE56,BD56,$BF$2:BG56)-BF56)/(COUNTIF($J$2:K56,K56)-1),0)</f>
        <v>0.125</v>
      </c>
      <c r="V56" s="5">
        <f t="shared" si="41"/>
        <v>2.25</v>
      </c>
      <c r="W56" s="9">
        <f>IFERROR((SUMIF($J$2:J56,J56,L$2:L56)-L56)/(COUNTIF($J$2:J56,J56)-1),0)</f>
        <v>1.5</v>
      </c>
      <c r="X56" s="9">
        <f>IFERROR((SUMIF($J$2:J56,J56,M$2:M56)-M56)/(COUNTIF($J$2:J56,J56)-1),0)</f>
        <v>2.5</v>
      </c>
      <c r="Y56" s="9">
        <f t="shared" si="42"/>
        <v>-1</v>
      </c>
      <c r="Z56" s="1">
        <f>IFERROR((SUMIF($K$2:K56,J56,$M$2:M56))/(COUNTIF($K$2:K56,J56)),0)</f>
        <v>1.6666666666666667</v>
      </c>
      <c r="AA56" s="1">
        <f>IFERROR((SUMIF($K$2:K56,J56,$L$2:L56))/(COUNTIF($K$2:K56,J56)),0)</f>
        <v>0.66666666666666663</v>
      </c>
      <c r="AB56" s="1">
        <f t="shared" si="43"/>
        <v>1</v>
      </c>
      <c r="AC56" s="9">
        <f>IFERROR((SUMIF($J$2:J56,K56,$L$2:L56))/(COUNTIF($J$2:J56,K56)),0)</f>
        <v>2.5</v>
      </c>
      <c r="AD56" s="9">
        <f>IFERROR((SUMIF($J$2:J56,K56,$M$2:M56))/(COUNTIF($J$2:J56,K56)),0)</f>
        <v>0.25</v>
      </c>
      <c r="AE56" s="9">
        <f t="shared" si="44"/>
        <v>2.25</v>
      </c>
      <c r="AF56" s="1">
        <f>IFERROR((SUMIF(K$2:K56,K56,M$2:M56)-M56)/(COUNTIF($K$2:K56,K56)-1),0)</f>
        <v>2.25</v>
      </c>
      <c r="AG56" s="1">
        <f>IFERROR((SUMIF(K$2:K56,K56,L$2:L56)-L56)/(COUNTIF($K$2:K56,K56)-1),0)</f>
        <v>0</v>
      </c>
      <c r="AH56" s="1">
        <f t="shared" si="45"/>
        <v>2.25</v>
      </c>
      <c r="AI56" s="1">
        <f t="shared" si="46"/>
        <v>0</v>
      </c>
      <c r="AJ56" s="1">
        <f t="shared" si="47"/>
        <v>3</v>
      </c>
      <c r="AK56" s="1">
        <f>SUMIF($J$2:K56,J56,AI$2:AJ56)-AI56</f>
        <v>5</v>
      </c>
      <c r="AL56" s="1">
        <f>SUMIF($AY$2:AZ56,AY56,$BI$2:BJ56)-BI56</f>
        <v>22</v>
      </c>
      <c r="AM56" s="1">
        <f>IFERROR((AK56)/(COUNTIF($J$2:K56,J56)-1),0)</f>
        <v>1</v>
      </c>
      <c r="AN56" s="1">
        <f>IFERROR((AL56)/(COUNTIF($J$2:K56,K56)-1),0)</f>
        <v>2.75</v>
      </c>
      <c r="AP56" t="str">
        <f t="shared" si="25"/>
        <v>SV Mattersburg</v>
      </c>
      <c r="AQ56">
        <f>COUNTIF($J$2:J56,J56)</f>
        <v>3</v>
      </c>
      <c r="AR56">
        <f>COUNTIF($K$2:K56,K56)</f>
        <v>5</v>
      </c>
      <c r="AT56" s="1" t="str">
        <f t="shared" si="26"/>
        <v>SC Rheindorf Altach</v>
      </c>
      <c r="AU56" s="1" t="str">
        <f t="shared" si="27"/>
        <v>Red Bull Salzburg</v>
      </c>
      <c r="AV56">
        <f t="shared" si="28"/>
        <v>3</v>
      </c>
      <c r="AW56" s="1">
        <f t="shared" si="29"/>
        <v>2</v>
      </c>
      <c r="AY56" t="str">
        <f t="shared" si="32"/>
        <v>Red Bull Salzburg</v>
      </c>
      <c r="AZ56" t="str">
        <f t="shared" si="33"/>
        <v>SC Rheindorf Altach</v>
      </c>
      <c r="BA56">
        <f t="shared" si="34"/>
        <v>3</v>
      </c>
      <c r="BB56">
        <f t="shared" si="35"/>
        <v>2</v>
      </c>
      <c r="BD56" t="str">
        <f t="shared" si="36"/>
        <v>Red Bull Salzburg</v>
      </c>
      <c r="BE56" t="str">
        <f t="shared" si="37"/>
        <v>SC Rheindorf Altach</v>
      </c>
      <c r="BF56">
        <f t="shared" si="30"/>
        <v>2</v>
      </c>
      <c r="BG56">
        <f t="shared" si="31"/>
        <v>3</v>
      </c>
      <c r="BI56">
        <f t="shared" si="38"/>
        <v>3</v>
      </c>
      <c r="BJ56">
        <f t="shared" si="39"/>
        <v>0</v>
      </c>
    </row>
    <row r="57" spans="1:62" x14ac:dyDescent="0.25">
      <c r="A57" t="s">
        <v>47</v>
      </c>
      <c r="B57" t="s">
        <v>341</v>
      </c>
      <c r="C57" t="s">
        <v>105</v>
      </c>
      <c r="D57" t="s">
        <v>54</v>
      </c>
      <c r="E57" t="s">
        <v>64</v>
      </c>
      <c r="F57" s="15">
        <v>0.70833333333333337</v>
      </c>
      <c r="G57" s="16">
        <v>3141</v>
      </c>
      <c r="H57" s="17">
        <v>7</v>
      </c>
      <c r="I57" s="17">
        <v>0</v>
      </c>
      <c r="J57" s="1" t="s">
        <v>216</v>
      </c>
      <c r="K57" s="1" t="s">
        <v>0</v>
      </c>
      <c r="L57" s="20">
        <v>0</v>
      </c>
      <c r="M57" s="20">
        <v>1</v>
      </c>
      <c r="N57" s="1" t="str">
        <f t="shared" si="14"/>
        <v>N</v>
      </c>
      <c r="O57" s="1" t="str">
        <f t="shared" si="15"/>
        <v>S</v>
      </c>
      <c r="P57" s="1">
        <f t="shared" si="16"/>
        <v>-1</v>
      </c>
      <c r="Q57" s="4">
        <f>IFERROR((SUMIF($J$2:K57,J57,$L$2:M57)-L57)/(COUNTIF($J$2:K57,J57)-1),0)</f>
        <v>1.4</v>
      </c>
      <c r="R57" s="4">
        <f>IFERROR((SUMIF($AT$2:AT57,AT57,$AV$2:AW57)-AV57)/(COUNTIF($J$2:K57,J57)-1),0)</f>
        <v>0.6</v>
      </c>
      <c r="S57" s="4">
        <f t="shared" si="40"/>
        <v>0.79999999999999993</v>
      </c>
      <c r="T57" s="5">
        <f>IFERROR((SUMIF($AY$2:AZ57,AY57,$BA$2:BB57)-BA57)/(COUNTIF($J$2:K57,K57)-1),0)</f>
        <v>1.6666666666666667</v>
      </c>
      <c r="U57" s="5">
        <f>IFERROR((SUMIF($BD$2:BE57,BD57,$BF$2:BG57)-BF57)/(COUNTIF($J$2:K57,K57)-1),0)</f>
        <v>0.77777777777777779</v>
      </c>
      <c r="V57" s="5">
        <f t="shared" si="41"/>
        <v>0.88888888888888895</v>
      </c>
      <c r="W57" s="9">
        <f>IFERROR((SUMIF($J$2:J57,J57,L$2:L57)-L57)/(COUNTIF($J$2:J57,J57)-1),0)</f>
        <v>2</v>
      </c>
      <c r="X57" s="9">
        <f>IFERROR((SUMIF($J$2:J57,J57,M$2:M57)-M57)/(COUNTIF($J$2:J57,J57)-1),0)</f>
        <v>1.5</v>
      </c>
      <c r="Y57" s="9">
        <f t="shared" si="42"/>
        <v>0.5</v>
      </c>
      <c r="Z57" s="1">
        <f>IFERROR((SUMIF($K$2:K57,J57,$M$2:M57))/(COUNTIF($K$2:K57,J57)),0)</f>
        <v>1</v>
      </c>
      <c r="AA57" s="1">
        <f>IFERROR((SUMIF($K$2:K57,J57,$L$2:L57))/(COUNTIF($K$2:K57,J57)),0)</f>
        <v>2</v>
      </c>
      <c r="AB57" s="1">
        <f t="shared" si="43"/>
        <v>-1</v>
      </c>
      <c r="AC57" s="9">
        <f>IFERROR((SUMIF($J$2:J57,K57,$L$2:L57))/(COUNTIF($J$2:J57,K57)),0)</f>
        <v>2</v>
      </c>
      <c r="AD57" s="9">
        <f>IFERROR((SUMIF($J$2:J57,K57,$M$2:M57))/(COUNTIF($J$2:J57,K57)),0)</f>
        <v>0.5</v>
      </c>
      <c r="AE57" s="9">
        <f t="shared" si="44"/>
        <v>1.5</v>
      </c>
      <c r="AF57" s="1">
        <f>IFERROR((SUMIF(K$2:K57,K57,M$2:M57)-M57)/(COUNTIF($K$2:K57,K57)-1),0)</f>
        <v>1.4</v>
      </c>
      <c r="AG57" s="1">
        <f>IFERROR((SUMIF(K$2:K57,K57,L$2:L57)-L57)/(COUNTIF($K$2:K57,K57)-1),0)</f>
        <v>1</v>
      </c>
      <c r="AH57" s="1">
        <f t="shared" si="45"/>
        <v>0.39999999999999991</v>
      </c>
      <c r="AI57" s="1">
        <f t="shared" si="46"/>
        <v>0</v>
      </c>
      <c r="AJ57" s="1">
        <f t="shared" si="47"/>
        <v>3</v>
      </c>
      <c r="AK57" s="1">
        <f>SUMIF($J$2:K57,J57,AI$2:AJ57)-AI57</f>
        <v>4</v>
      </c>
      <c r="AL57" s="1">
        <f>SUMIF($AY$2:AZ57,AY57,$BI$2:BJ57)-BI57</f>
        <v>19</v>
      </c>
      <c r="AM57" s="1">
        <f>IFERROR((AK57)/(COUNTIF($J$2:K57,J57)-1),0)</f>
        <v>0.8</v>
      </c>
      <c r="AN57" s="1">
        <f>IFERROR((AL57)/(COUNTIF($J$2:K57,K57)-1),0)</f>
        <v>2.1111111111111112</v>
      </c>
      <c r="AP57" t="str">
        <f t="shared" si="25"/>
        <v>FC Admira Wacker Mödling</v>
      </c>
      <c r="AQ57">
        <f>COUNTIF($J$2:J57,J57)</f>
        <v>3</v>
      </c>
      <c r="AR57">
        <f>COUNTIF($K$2:K57,K57)</f>
        <v>6</v>
      </c>
      <c r="AT57" s="1" t="str">
        <f t="shared" si="26"/>
        <v>TSV Hartberg</v>
      </c>
      <c r="AU57" s="1" t="str">
        <f t="shared" si="27"/>
        <v>LASK</v>
      </c>
      <c r="AV57">
        <f t="shared" si="28"/>
        <v>1</v>
      </c>
      <c r="AW57" s="1">
        <f t="shared" si="29"/>
        <v>0</v>
      </c>
      <c r="AY57" t="str">
        <f t="shared" si="32"/>
        <v>LASK</v>
      </c>
      <c r="AZ57" t="str">
        <f t="shared" si="33"/>
        <v>TSV Hartberg</v>
      </c>
      <c r="BA57">
        <f t="shared" si="34"/>
        <v>1</v>
      </c>
      <c r="BB57">
        <f t="shared" si="35"/>
        <v>0</v>
      </c>
      <c r="BD57" t="str">
        <f t="shared" si="36"/>
        <v>LASK</v>
      </c>
      <c r="BE57" t="str">
        <f t="shared" si="37"/>
        <v>TSV Hartberg</v>
      </c>
      <c r="BF57">
        <f t="shared" si="30"/>
        <v>0</v>
      </c>
      <c r="BG57">
        <f t="shared" si="31"/>
        <v>1</v>
      </c>
      <c r="BI57">
        <f t="shared" si="38"/>
        <v>3</v>
      </c>
      <c r="BJ57">
        <f t="shared" si="39"/>
        <v>0</v>
      </c>
    </row>
    <row r="58" spans="1:62" x14ac:dyDescent="0.25">
      <c r="A58" t="s">
        <v>47</v>
      </c>
      <c r="B58" t="s">
        <v>341</v>
      </c>
      <c r="C58" t="s">
        <v>105</v>
      </c>
      <c r="D58" t="s">
        <v>54</v>
      </c>
      <c r="E58" t="s">
        <v>64</v>
      </c>
      <c r="F58" s="15">
        <v>0.70833333333333337</v>
      </c>
      <c r="G58" s="16">
        <v>17400</v>
      </c>
      <c r="H58" s="17">
        <v>3</v>
      </c>
      <c r="I58" s="17">
        <v>0</v>
      </c>
      <c r="J58" s="1" t="s">
        <v>71</v>
      </c>
      <c r="K58" s="1" t="s">
        <v>245</v>
      </c>
      <c r="L58" s="20">
        <v>2</v>
      </c>
      <c r="M58" s="20">
        <v>1</v>
      </c>
      <c r="N58" s="1" t="str">
        <f t="shared" si="14"/>
        <v>S</v>
      </c>
      <c r="O58" s="1" t="str">
        <f t="shared" si="15"/>
        <v>N</v>
      </c>
      <c r="P58" s="1">
        <f t="shared" si="16"/>
        <v>1</v>
      </c>
      <c r="Q58" s="4">
        <f>IFERROR((SUMIF($J$2:K58,J58,$L$2:M58)-L58)/(COUNTIF($J$2:K58,J58)-1),0)</f>
        <v>2.25</v>
      </c>
      <c r="R58" s="4">
        <f>IFERROR((SUMIF($AT$2:AT58,AT58,$AV$2:AW58)-AV58)/(COUNTIF($J$2:K58,J58)-1),0)</f>
        <v>0.25</v>
      </c>
      <c r="S58" s="4">
        <f t="shared" si="40"/>
        <v>2</v>
      </c>
      <c r="T58" s="5">
        <f>IFERROR((SUMIF($AY$2:AZ58,AY58,$BA$2:BB58)-BA58)/(COUNTIF($J$2:K58,K58)-1),0)</f>
        <v>1.6</v>
      </c>
      <c r="U58" s="5">
        <f>IFERROR((SUMIF($BD$2:BE58,BD58,$BF$2:BG58)-BF58)/(COUNTIF($J$2:K58,K58)-1),0)</f>
        <v>2</v>
      </c>
      <c r="V58" s="5">
        <f t="shared" si="41"/>
        <v>-0.39999999999999991</v>
      </c>
      <c r="W58" s="9">
        <f>IFERROR((SUMIF($J$2:J58,J58,L$2:L58)-L58)/(COUNTIF($J$2:J58,J58)-1),0)</f>
        <v>2</v>
      </c>
      <c r="X58" s="9">
        <f>IFERROR((SUMIF($J$2:J58,J58,M$2:M58)-M58)/(COUNTIF($J$2:J58,J58)-1),0)</f>
        <v>0.5</v>
      </c>
      <c r="Y58" s="9">
        <f t="shared" si="42"/>
        <v>1.5</v>
      </c>
      <c r="Z58" s="1">
        <f>IFERROR((SUMIF($K$2:K58,J58,$M$2:M58))/(COUNTIF($K$2:K58,J58)),0)</f>
        <v>2.5</v>
      </c>
      <c r="AA58" s="1">
        <f>IFERROR((SUMIF($K$2:K58,J58,$L$2:L58))/(COUNTIF($K$2:K58,J58)),0)</f>
        <v>1</v>
      </c>
      <c r="AB58" s="1">
        <f t="shared" si="43"/>
        <v>1.5</v>
      </c>
      <c r="AC58" s="9">
        <f>IFERROR((SUMIF($J$2:J58,K58,$L$2:L58))/(COUNTIF($J$2:J58,K58)),0)</f>
        <v>1</v>
      </c>
      <c r="AD58" s="9">
        <f>IFERROR((SUMIF($J$2:J58,K58,$M$2:M58))/(COUNTIF($J$2:J58,K58)),0)</f>
        <v>2.5</v>
      </c>
      <c r="AE58" s="9">
        <f t="shared" si="44"/>
        <v>-1.5</v>
      </c>
      <c r="AF58" s="1">
        <f>IFERROR((SUMIF(K$2:K58,K58,M$2:M58)-M58)/(COUNTIF($K$2:K58,K58)-1),0)</f>
        <v>2</v>
      </c>
      <c r="AG58" s="1">
        <f>IFERROR((SUMIF(K$2:K58,K58,L$2:L58)-L58)/(COUNTIF($K$2:K58,K58)-1),0)</f>
        <v>1.6666666666666667</v>
      </c>
      <c r="AH58" s="1">
        <f t="shared" si="45"/>
        <v>0.33333333333333326</v>
      </c>
      <c r="AI58" s="1">
        <f t="shared" si="46"/>
        <v>3</v>
      </c>
      <c r="AJ58" s="1">
        <f t="shared" si="47"/>
        <v>0</v>
      </c>
      <c r="AK58" s="1">
        <f>SUMIF($J$2:K58,J58,AI$2:AJ58)-AI58</f>
        <v>14</v>
      </c>
      <c r="AL58" s="1">
        <f>SUMIF($AY$2:AZ58,AY58,$BI$2:BJ58)-BI58</f>
        <v>6</v>
      </c>
      <c r="AM58" s="1">
        <f>IFERROR((AK58)/(COUNTIF($J$2:K58,J58)-1),0)</f>
        <v>1.75</v>
      </c>
      <c r="AN58" s="1">
        <f>IFERROR((AL58)/(COUNTIF($J$2:K58,K58)-1),0)</f>
        <v>1.2</v>
      </c>
      <c r="AP58" t="str">
        <f t="shared" si="25"/>
        <v>SC Rheindorf Altach</v>
      </c>
      <c r="AQ58">
        <f>COUNTIF($J$2:J58,J58)</f>
        <v>5</v>
      </c>
      <c r="AR58">
        <f>COUNTIF($K$2:K58,K58)</f>
        <v>4</v>
      </c>
      <c r="AT58" s="1" t="str">
        <f t="shared" si="26"/>
        <v>SK Rapid Wien</v>
      </c>
      <c r="AU58" s="1" t="str">
        <f t="shared" si="27"/>
        <v>FC Wacker Innsbruck</v>
      </c>
      <c r="AV58">
        <f t="shared" si="28"/>
        <v>1</v>
      </c>
      <c r="AW58" s="1">
        <f t="shared" si="29"/>
        <v>2</v>
      </c>
      <c r="AY58" t="str">
        <f t="shared" si="32"/>
        <v>FC Wacker Innsbruck</v>
      </c>
      <c r="AZ58" t="str">
        <f t="shared" si="33"/>
        <v>SK Rapid Wien</v>
      </c>
      <c r="BA58">
        <f t="shared" si="34"/>
        <v>1</v>
      </c>
      <c r="BB58">
        <f t="shared" si="35"/>
        <v>2</v>
      </c>
      <c r="BD58" t="str">
        <f t="shared" si="36"/>
        <v>FC Wacker Innsbruck</v>
      </c>
      <c r="BE58" t="str">
        <f t="shared" si="37"/>
        <v>SK Rapid Wien</v>
      </c>
      <c r="BF58">
        <f t="shared" si="30"/>
        <v>2</v>
      </c>
      <c r="BG58">
        <f t="shared" si="31"/>
        <v>1</v>
      </c>
      <c r="BI58">
        <f t="shared" si="38"/>
        <v>0</v>
      </c>
      <c r="BJ58">
        <f t="shared" si="39"/>
        <v>3</v>
      </c>
    </row>
    <row r="59" spans="1:62" x14ac:dyDescent="0.25">
      <c r="A59" t="s">
        <v>47</v>
      </c>
      <c r="B59" t="s">
        <v>341</v>
      </c>
      <c r="C59" t="s">
        <v>105</v>
      </c>
      <c r="D59" t="s">
        <v>54</v>
      </c>
      <c r="E59" t="s">
        <v>64</v>
      </c>
      <c r="F59" s="15">
        <v>0.70833333333333337</v>
      </c>
      <c r="G59" s="16">
        <v>3400</v>
      </c>
      <c r="H59" s="17">
        <v>7</v>
      </c>
      <c r="I59" s="17">
        <v>0</v>
      </c>
      <c r="J59" s="1" t="s">
        <v>56</v>
      </c>
      <c r="K59" s="1" t="s">
        <v>76</v>
      </c>
      <c r="L59" s="20">
        <v>0</v>
      </c>
      <c r="M59" s="20">
        <v>0</v>
      </c>
      <c r="N59" s="1" t="str">
        <f t="shared" si="14"/>
        <v>U</v>
      </c>
      <c r="O59" s="1" t="str">
        <f t="shared" si="15"/>
        <v>U</v>
      </c>
      <c r="P59" s="1">
        <f t="shared" si="16"/>
        <v>0</v>
      </c>
      <c r="Q59" s="4">
        <f>IFERROR((SUMIF($J$2:K59,J59,$L$2:M59)-L59)/(COUNTIF($J$2:K59,J59)-1),0)</f>
        <v>0.2857142857142857</v>
      </c>
      <c r="R59" s="4">
        <f>IFERROR((SUMIF($AT$2:AT59,AT59,$AV$2:AW59)-AV59)/(COUNTIF($J$2:K59,J59)-1),0)</f>
        <v>1</v>
      </c>
      <c r="S59" s="4">
        <f t="shared" si="40"/>
        <v>-0.7142857142857143</v>
      </c>
      <c r="T59" s="5">
        <f>IFERROR((SUMIF($AY$2:AZ59,AY59,$BA$2:BB59)-BA59)/(COUNTIF($J$2:K59,K59)-1),0)</f>
        <v>1.6</v>
      </c>
      <c r="U59" s="5">
        <f>IFERROR((SUMIF($BD$2:BE59,BD59,$BF$2:BG59)-BF59)/(COUNTIF($J$2:K59,K59)-1),0)</f>
        <v>3</v>
      </c>
      <c r="V59" s="5">
        <f t="shared" si="41"/>
        <v>-1.4</v>
      </c>
      <c r="W59" s="9">
        <f>IFERROR((SUMIF($J$2:J59,J59,L$2:L59)-L59)/(COUNTIF($J$2:J59,J59)-1),0)</f>
        <v>0.33333333333333331</v>
      </c>
      <c r="X59" s="9">
        <f>IFERROR((SUMIF($J$2:J59,J59,M$2:M59)-M59)/(COUNTIF($J$2:J59,J59)-1),0)</f>
        <v>2.3333333333333335</v>
      </c>
      <c r="Y59" s="9">
        <f t="shared" si="42"/>
        <v>-2</v>
      </c>
      <c r="Z59" s="1">
        <f>IFERROR((SUMIF($K$2:K59,J59,$M$2:M59))/(COUNTIF($K$2:K59,J59)),0)</f>
        <v>0.25</v>
      </c>
      <c r="AA59" s="1">
        <f>IFERROR((SUMIF($K$2:K59,J59,$L$2:L59))/(COUNTIF($K$2:K59,J59)),0)</f>
        <v>2</v>
      </c>
      <c r="AB59" s="1">
        <f t="shared" si="43"/>
        <v>-1.75</v>
      </c>
      <c r="AC59" s="9">
        <f>IFERROR((SUMIF($J$2:J59,K59,$L$2:L59))/(COUNTIF($J$2:J59,K59)),0)</f>
        <v>0</v>
      </c>
      <c r="AD59" s="9">
        <f>IFERROR((SUMIF($J$2:J59,K59,$M$2:M59))/(COUNTIF($J$2:J59,K59)),0)</f>
        <v>4</v>
      </c>
      <c r="AE59" s="9">
        <f t="shared" si="44"/>
        <v>-4</v>
      </c>
      <c r="AF59" s="1">
        <f>IFERROR((SUMIF(K$2:K59,K59,M$2:M59)-M59)/(COUNTIF($K$2:K59,K59)-1),0)</f>
        <v>2.6666666666666665</v>
      </c>
      <c r="AG59" s="1">
        <f>IFERROR((SUMIF(K$2:K59,K59,L$2:L59)-L59)/(COUNTIF($K$2:K59,K59)-1),0)</f>
        <v>2.3333333333333335</v>
      </c>
      <c r="AH59" s="1">
        <f t="shared" si="45"/>
        <v>0.33333333333333304</v>
      </c>
      <c r="AI59" s="1">
        <f t="shared" si="46"/>
        <v>1</v>
      </c>
      <c r="AJ59" s="1">
        <f t="shared" si="47"/>
        <v>1</v>
      </c>
      <c r="AK59" s="1">
        <f>SUMIF($J$2:K59,J59,AI$2:AJ59)-AI59</f>
        <v>3</v>
      </c>
      <c r="AL59" s="1">
        <f>SUMIF($AY$2:AZ59,AY59,$BI$2:BJ59)-BI59</f>
        <v>6</v>
      </c>
      <c r="AM59" s="1">
        <f>IFERROR((AK59)/(COUNTIF($J$2:K59,J59)-1),0)</f>
        <v>0.42857142857142855</v>
      </c>
      <c r="AN59" s="1">
        <f>IFERROR((AL59)/(COUNTIF($J$2:K59,K59)-1),0)</f>
        <v>1.2</v>
      </c>
      <c r="AP59" t="str">
        <f t="shared" si="25"/>
        <v>SK Rapid Wien</v>
      </c>
      <c r="AQ59">
        <f>COUNTIF($J$2:J59,J59)</f>
        <v>4</v>
      </c>
      <c r="AR59">
        <f>COUNTIF($K$2:K59,K59)</f>
        <v>4</v>
      </c>
      <c r="AT59" s="1" t="str">
        <f t="shared" si="26"/>
        <v>FC Admira Wacker Mödling</v>
      </c>
      <c r="AU59" s="1" t="str">
        <f t="shared" si="27"/>
        <v>SV Mattersburg</v>
      </c>
      <c r="AV59">
        <f t="shared" si="28"/>
        <v>0</v>
      </c>
      <c r="AW59" s="1">
        <f t="shared" si="29"/>
        <v>0</v>
      </c>
      <c r="AY59" t="str">
        <f t="shared" si="32"/>
        <v>SV Mattersburg</v>
      </c>
      <c r="AZ59" t="str">
        <f t="shared" si="33"/>
        <v>FC Admira Wacker Mödling</v>
      </c>
      <c r="BA59">
        <f t="shared" si="34"/>
        <v>0</v>
      </c>
      <c r="BB59">
        <f t="shared" si="35"/>
        <v>0</v>
      </c>
      <c r="BD59" t="str">
        <f t="shared" si="36"/>
        <v>SV Mattersburg</v>
      </c>
      <c r="BE59" t="str">
        <f t="shared" si="37"/>
        <v>FC Admira Wacker Mödling</v>
      </c>
      <c r="BF59">
        <f t="shared" si="30"/>
        <v>0</v>
      </c>
      <c r="BG59">
        <f t="shared" si="31"/>
        <v>0</v>
      </c>
      <c r="BI59">
        <f t="shared" si="38"/>
        <v>1</v>
      </c>
      <c r="BJ59">
        <f t="shared" si="39"/>
        <v>1</v>
      </c>
    </row>
    <row r="60" spans="1:62" x14ac:dyDescent="0.25">
      <c r="A60" t="s">
        <v>33</v>
      </c>
      <c r="B60" t="s">
        <v>309</v>
      </c>
      <c r="C60" t="s">
        <v>105</v>
      </c>
      <c r="D60" t="s">
        <v>54</v>
      </c>
      <c r="E60" t="s">
        <v>46</v>
      </c>
      <c r="F60" s="15">
        <v>0.875</v>
      </c>
      <c r="G60" s="16">
        <v>26500</v>
      </c>
      <c r="H60" s="17">
        <v>4</v>
      </c>
      <c r="I60" s="17">
        <v>0</v>
      </c>
      <c r="J60" s="1" t="s">
        <v>40</v>
      </c>
      <c r="K60" s="1" t="s">
        <v>308</v>
      </c>
      <c r="L60" s="20">
        <v>2</v>
      </c>
      <c r="M60" s="20">
        <v>2</v>
      </c>
      <c r="N60" s="1" t="str">
        <f t="shared" si="14"/>
        <v>U</v>
      </c>
      <c r="O60" s="1" t="str">
        <f t="shared" si="15"/>
        <v>U</v>
      </c>
      <c r="P60" s="1">
        <f t="shared" si="16"/>
        <v>0</v>
      </c>
      <c r="Q60" s="4">
        <f>IFERROR((SUMIF($J$2:K60,J60,$L$2:M60)-L60)/(COUNTIF($J$2:K60,J60)-1),0)</f>
        <v>2.4444444444444446</v>
      </c>
      <c r="R60" s="4">
        <f>IFERROR((SUMIF($AT$2:AT60,AT60,$AV$2:AW60)-AV60)/(COUNTIF($J$2:K60,J60)-1),0)</f>
        <v>0.1111111111111111</v>
      </c>
      <c r="S60" s="4">
        <f t="shared" si="40"/>
        <v>2.3333333333333335</v>
      </c>
      <c r="T60" s="5">
        <f>IFERROR((SUMIF($AY$2:AZ60,AY60,$BA$2:BB60)-BA60)/(COUNTIF($J$2:K60,K60)-1),0)</f>
        <v>0</v>
      </c>
      <c r="U60" s="5">
        <f>IFERROR((SUMIF($BD$2:BE60,BD60,$BF$2:BG60)-BF60)/(COUNTIF($J$2:K60,K60)-1),0)</f>
        <v>0</v>
      </c>
      <c r="V60" s="5">
        <f t="shared" si="41"/>
        <v>0</v>
      </c>
      <c r="W60" s="9">
        <f>IFERROR((SUMIF($J$2:J60,J60,L$2:L60)-L60)/(COUNTIF($J$2:J60,J60)-1),0)</f>
        <v>2.5</v>
      </c>
      <c r="X60" s="9">
        <f>IFERROR((SUMIF($J$2:J60,J60,M$2:M60)-M60)/(COUNTIF($J$2:J60,J60)-1),0)</f>
        <v>0.25</v>
      </c>
      <c r="Y60" s="9">
        <f t="shared" si="42"/>
        <v>2.25</v>
      </c>
      <c r="Z60" s="1">
        <f>IFERROR((SUMIF($K$2:K60,J60,$M$2:M60))/(COUNTIF($K$2:K60,J60)),0)</f>
        <v>2.4</v>
      </c>
      <c r="AA60" s="1">
        <f>IFERROR((SUMIF($K$2:K60,J60,$L$2:L60))/(COUNTIF($K$2:K60,J60)),0)</f>
        <v>0.4</v>
      </c>
      <c r="AB60" s="1">
        <f t="shared" si="43"/>
        <v>2</v>
      </c>
      <c r="AC60" s="9">
        <f>IFERROR((SUMIF($J$2:J60,K60,$L$2:L60))/(COUNTIF($J$2:J60,K60)),0)</f>
        <v>0</v>
      </c>
      <c r="AD60" s="9">
        <f>IFERROR((SUMIF($J$2:J60,K60,$M$2:M60))/(COUNTIF($J$2:J60,K60)),0)</f>
        <v>0</v>
      </c>
      <c r="AE60" s="9">
        <f t="shared" si="44"/>
        <v>0</v>
      </c>
      <c r="AF60" s="1">
        <f>IFERROR((SUMIF(K$2:K60,K60,M$2:M60)-M60)/(COUNTIF($K$2:K60,K60)-1),0)</f>
        <v>0</v>
      </c>
      <c r="AG60" s="1">
        <f>IFERROR((SUMIF(K$2:K60,K60,L$2:L60)-L60)/(COUNTIF($K$2:K60,K60)-1),0)</f>
        <v>0</v>
      </c>
      <c r="AH60" s="1">
        <f t="shared" si="45"/>
        <v>0</v>
      </c>
      <c r="AI60" s="1">
        <f t="shared" si="46"/>
        <v>1</v>
      </c>
      <c r="AJ60" s="1">
        <f t="shared" si="47"/>
        <v>1</v>
      </c>
      <c r="AK60" s="1">
        <f>SUMIF($J$2:K60,J60,AI$2:AJ60)-AI60</f>
        <v>25</v>
      </c>
      <c r="AL60" s="1">
        <f>SUMIF($AY$2:AZ60,AY60,$BI$2:BJ60)-BI60</f>
        <v>1</v>
      </c>
      <c r="AM60" s="1">
        <f>IFERROR((AK60)/(COUNTIF($J$2:K60,J60)-1),0)</f>
        <v>2.7777777777777777</v>
      </c>
      <c r="AN60" s="1">
        <f>IFERROR((AL60)/(COUNTIF($J$2:K60,K60)-1),0)</f>
        <v>1</v>
      </c>
      <c r="AP60" t="str">
        <f t="shared" si="25"/>
        <v>LASK</v>
      </c>
      <c r="AQ60">
        <f>COUNTIF($J$2:J60,J60)</f>
        <v>5</v>
      </c>
      <c r="AR60">
        <f>COUNTIF($K$2:K60,K60)</f>
        <v>1</v>
      </c>
      <c r="AT60" s="1" t="str">
        <f t="shared" si="26"/>
        <v>Red Bull Salzburg</v>
      </c>
      <c r="AU60" s="1" t="str">
        <f t="shared" si="27"/>
        <v>Roter Stern Belgrad</v>
      </c>
      <c r="AV60">
        <f t="shared" si="28"/>
        <v>2</v>
      </c>
      <c r="AW60" s="1">
        <f t="shared" si="29"/>
        <v>2</v>
      </c>
      <c r="AY60" t="str">
        <f t="shared" si="32"/>
        <v>Roter Stern Belgrad</v>
      </c>
      <c r="AZ60" t="str">
        <f t="shared" si="33"/>
        <v>Red Bull Salzburg</v>
      </c>
      <c r="BA60">
        <f t="shared" si="34"/>
        <v>2</v>
      </c>
      <c r="BB60">
        <f t="shared" si="35"/>
        <v>2</v>
      </c>
      <c r="BD60" t="str">
        <f t="shared" si="36"/>
        <v>Roter Stern Belgrad</v>
      </c>
      <c r="BE60" t="str">
        <f t="shared" si="37"/>
        <v>Red Bull Salzburg</v>
      </c>
      <c r="BF60">
        <f t="shared" si="30"/>
        <v>2</v>
      </c>
      <c r="BG60">
        <f t="shared" si="31"/>
        <v>2</v>
      </c>
      <c r="BI60">
        <f t="shared" si="38"/>
        <v>1</v>
      </c>
      <c r="BJ60">
        <f t="shared" si="39"/>
        <v>1</v>
      </c>
    </row>
    <row r="61" spans="1:62" x14ac:dyDescent="0.25">
      <c r="A61" t="s">
        <v>59</v>
      </c>
      <c r="B61" t="s">
        <v>352</v>
      </c>
      <c r="C61" t="s">
        <v>105</v>
      </c>
      <c r="D61" t="s">
        <v>54</v>
      </c>
      <c r="E61" t="s">
        <v>61</v>
      </c>
      <c r="F61" s="15">
        <v>0.85416666666666663</v>
      </c>
      <c r="G61" s="16">
        <v>31274</v>
      </c>
      <c r="H61" s="17">
        <v>4</v>
      </c>
      <c r="I61" s="17">
        <v>0</v>
      </c>
      <c r="J61" s="1" t="s">
        <v>351</v>
      </c>
      <c r="K61" s="1" t="s">
        <v>71</v>
      </c>
      <c r="L61" s="20">
        <v>2</v>
      </c>
      <c r="M61" s="20">
        <v>1</v>
      </c>
      <c r="N61" s="1" t="str">
        <f t="shared" si="14"/>
        <v>S</v>
      </c>
      <c r="O61" s="1" t="str">
        <f t="shared" si="15"/>
        <v>N</v>
      </c>
      <c r="P61" s="1">
        <f t="shared" si="16"/>
        <v>1</v>
      </c>
      <c r="Q61" s="4">
        <f>IFERROR((SUMIF($J$2:K61,J61,$L$2:M61)-L61)/(COUNTIF($J$2:K61,J61)-1),0)</f>
        <v>1</v>
      </c>
      <c r="R61" s="4">
        <f>IFERROR((SUMIF($AT$2:AT61,AT61,$AV$2:AW61)-AV61)/(COUNTIF($J$2:K61,J61)-1),0)</f>
        <v>0</v>
      </c>
      <c r="S61" s="4">
        <f t="shared" si="40"/>
        <v>1</v>
      </c>
      <c r="T61" s="5">
        <f>IFERROR((SUMIF($AY$2:AZ61,AY61,$BA$2:BB61)-BA61)/(COUNTIF($J$2:K61,K61)-1),0)</f>
        <v>2.2222222222222223</v>
      </c>
      <c r="U61" s="5">
        <f>IFERROR((SUMIF($BD$2:BE61,BD61,$BF$2:BG61)-BF61)/(COUNTIF($J$2:K61,K61)-1),0)</f>
        <v>0.77777777777777779</v>
      </c>
      <c r="V61" s="5">
        <f t="shared" si="41"/>
        <v>1.4444444444444446</v>
      </c>
      <c r="W61" s="9">
        <f>IFERROR((SUMIF($J$2:J61,J61,L$2:L61)-L61)/(COUNTIF($J$2:J61,J61)-1),0)</f>
        <v>0</v>
      </c>
      <c r="X61" s="9">
        <f>IFERROR((SUMIF($J$2:J61,J61,M$2:M61)-M61)/(COUNTIF($J$2:J61,J61)-1),0)</f>
        <v>0</v>
      </c>
      <c r="Y61" s="9">
        <f t="shared" si="42"/>
        <v>0</v>
      </c>
      <c r="Z61" s="1">
        <f>IFERROR((SUMIF($K$2:K61,J61,$M$2:M61))/(COUNTIF($K$2:K61,J61)),0)</f>
        <v>1</v>
      </c>
      <c r="AA61" s="1">
        <f>IFERROR((SUMIF($K$2:K61,J61,$L$2:L61))/(COUNTIF($K$2:K61,J61)),0)</f>
        <v>3</v>
      </c>
      <c r="AB61" s="1">
        <f t="shared" si="43"/>
        <v>-2</v>
      </c>
      <c r="AC61" s="9">
        <f>IFERROR((SUMIF($J$2:J61,K61,$L$2:L61))/(COUNTIF($J$2:J61,K61)),0)</f>
        <v>2</v>
      </c>
      <c r="AD61" s="9">
        <f>IFERROR((SUMIF($J$2:J61,K61,$M$2:M61))/(COUNTIF($J$2:J61,K61)),0)</f>
        <v>0.6</v>
      </c>
      <c r="AE61" s="9">
        <f t="shared" si="44"/>
        <v>1.4</v>
      </c>
      <c r="AF61" s="1">
        <f>IFERROR((SUMIF(K$2:K61,K61,M$2:M61)-M61)/(COUNTIF($K$2:K61,K61)-1),0)</f>
        <v>2.5</v>
      </c>
      <c r="AG61" s="1">
        <f>IFERROR((SUMIF(K$2:K61,K61,L$2:L61)-L61)/(COUNTIF($K$2:K61,K61)-1),0)</f>
        <v>1</v>
      </c>
      <c r="AH61" s="1">
        <f t="shared" si="45"/>
        <v>1.5</v>
      </c>
      <c r="AI61" s="1">
        <f t="shared" si="46"/>
        <v>3</v>
      </c>
      <c r="AJ61" s="1">
        <f t="shared" si="47"/>
        <v>0</v>
      </c>
      <c r="AK61" s="1">
        <f>SUMIF($J$2:K61,J61,AI$2:AJ61)-AI61</f>
        <v>0</v>
      </c>
      <c r="AL61" s="1">
        <f>SUMIF($AY$2:AZ61,AY61,$BI$2:BJ61)-BI61</f>
        <v>17</v>
      </c>
      <c r="AM61" s="1">
        <f>IFERROR((AK61)/(COUNTIF($J$2:K61,J61)-1),0)</f>
        <v>0</v>
      </c>
      <c r="AN61" s="1">
        <f>IFERROR((AL61)/(COUNTIF($J$2:K61,K61)-1),0)</f>
        <v>1.8888888888888888</v>
      </c>
      <c r="AP61" t="str">
        <f t="shared" si="25"/>
        <v>SK Rapid Wien</v>
      </c>
      <c r="AQ61">
        <f>COUNTIF($J$2:J61,J61)</f>
        <v>1</v>
      </c>
      <c r="AR61">
        <f>COUNTIF($K$2:K61,K61)</f>
        <v>5</v>
      </c>
      <c r="AT61" s="1" t="str">
        <f t="shared" si="26"/>
        <v>FCSB</v>
      </c>
      <c r="AU61" s="1" t="str">
        <f t="shared" si="27"/>
        <v>SK Rapid Wien</v>
      </c>
      <c r="AV61">
        <f t="shared" si="28"/>
        <v>1</v>
      </c>
      <c r="AW61" s="1">
        <f t="shared" si="29"/>
        <v>2</v>
      </c>
      <c r="AY61" t="str">
        <f t="shared" si="32"/>
        <v>SK Rapid Wien</v>
      </c>
      <c r="AZ61" t="str">
        <f t="shared" si="33"/>
        <v>FCSB</v>
      </c>
      <c r="BA61">
        <f t="shared" si="34"/>
        <v>1</v>
      </c>
      <c r="BB61">
        <f t="shared" si="35"/>
        <v>2</v>
      </c>
      <c r="BD61" t="str">
        <f t="shared" si="36"/>
        <v>SK Rapid Wien</v>
      </c>
      <c r="BE61" t="str">
        <f t="shared" si="37"/>
        <v>FCSB</v>
      </c>
      <c r="BF61">
        <f t="shared" si="30"/>
        <v>2</v>
      </c>
      <c r="BG61">
        <f t="shared" si="31"/>
        <v>1</v>
      </c>
      <c r="BI61">
        <f t="shared" si="38"/>
        <v>0</v>
      </c>
      <c r="BJ61">
        <f t="shared" si="39"/>
        <v>3</v>
      </c>
    </row>
    <row r="62" spans="1:62" x14ac:dyDescent="0.25">
      <c r="A62" t="s">
        <v>47</v>
      </c>
      <c r="B62" t="s">
        <v>250</v>
      </c>
      <c r="C62" t="s">
        <v>105</v>
      </c>
      <c r="D62" t="s">
        <v>70</v>
      </c>
      <c r="E62" t="s">
        <v>43</v>
      </c>
      <c r="F62" s="15">
        <v>0.70833333333333337</v>
      </c>
      <c r="G62" s="16">
        <v>9046</v>
      </c>
      <c r="H62" s="17">
        <v>7</v>
      </c>
      <c r="I62" s="17">
        <v>0</v>
      </c>
      <c r="J62" s="1" t="s">
        <v>80</v>
      </c>
      <c r="K62" s="1" t="s">
        <v>76</v>
      </c>
      <c r="L62" s="20">
        <v>2</v>
      </c>
      <c r="M62" s="20">
        <v>1</v>
      </c>
      <c r="N62" s="1" t="str">
        <f t="shared" si="14"/>
        <v>S</v>
      </c>
      <c r="O62" s="1" t="str">
        <f t="shared" si="15"/>
        <v>N</v>
      </c>
      <c r="P62" s="1">
        <f t="shared" si="16"/>
        <v>1</v>
      </c>
      <c r="Q62" s="4">
        <f>IFERROR((SUMIF($J$2:K62,J62,$L$2:M62)-L62)/(COUNTIF($J$2:K62,J62)-1),0)</f>
        <v>1.6666666666666667</v>
      </c>
      <c r="R62" s="4">
        <f>IFERROR((SUMIF($AT$2:AT62,AT62,$AV$2:AW62)-AV62)/(COUNTIF($J$2:K62,J62)-1),0)</f>
        <v>0.16666666666666666</v>
      </c>
      <c r="S62" s="4">
        <f t="shared" si="40"/>
        <v>1.5</v>
      </c>
      <c r="T62" s="5">
        <f>IFERROR((SUMIF($AY$2:AZ62,AY62,$BA$2:BB62)-BA62)/(COUNTIF($J$2:K62,K62)-1),0)</f>
        <v>1.3333333333333333</v>
      </c>
      <c r="U62" s="5">
        <f>IFERROR((SUMIF($BD$2:BE62,BD62,$BF$2:BG62)-BF62)/(COUNTIF($J$2:K62,K62)-1),0)</f>
        <v>2.5</v>
      </c>
      <c r="V62" s="5">
        <f t="shared" si="41"/>
        <v>-1.1666666666666667</v>
      </c>
      <c r="W62" s="9">
        <f>IFERROR((SUMIF($J$2:J62,J62,L$2:L62)-L62)/(COUNTIF($J$2:J62,J62)-1),0)</f>
        <v>3</v>
      </c>
      <c r="X62" s="9">
        <f>IFERROR((SUMIF($J$2:J62,J62,M$2:M62)-M62)/(COUNTIF($J$2:J62,J62)-1),0)</f>
        <v>0.5</v>
      </c>
      <c r="Y62" s="9">
        <f t="shared" si="42"/>
        <v>2.5</v>
      </c>
      <c r="Z62" s="1">
        <f>IFERROR((SUMIF($K$2:K62,J62,$M$2:M62))/(COUNTIF($K$2:K62,J62)),0)</f>
        <v>1</v>
      </c>
      <c r="AA62" s="1">
        <f>IFERROR((SUMIF($K$2:K62,J62,$L$2:L62))/(COUNTIF($K$2:K62,J62)),0)</f>
        <v>0.75</v>
      </c>
      <c r="AB62" s="1">
        <f t="shared" si="43"/>
        <v>0.25</v>
      </c>
      <c r="AC62" s="9">
        <f>IFERROR((SUMIF($J$2:J62,K62,$L$2:L62))/(COUNTIF($J$2:J62,K62)),0)</f>
        <v>0</v>
      </c>
      <c r="AD62" s="9">
        <f>IFERROR((SUMIF($J$2:J62,K62,$M$2:M62))/(COUNTIF($J$2:J62,K62)),0)</f>
        <v>4</v>
      </c>
      <c r="AE62" s="9">
        <f t="shared" si="44"/>
        <v>-4</v>
      </c>
      <c r="AF62" s="1">
        <f>IFERROR((SUMIF(K$2:K62,K62,M$2:M62)-M62)/(COUNTIF($K$2:K62,K62)-1),0)</f>
        <v>2</v>
      </c>
      <c r="AG62" s="1">
        <f>IFERROR((SUMIF(K$2:K62,K62,L$2:L62)-L62)/(COUNTIF($K$2:K62,K62)-1),0)</f>
        <v>1.75</v>
      </c>
      <c r="AH62" s="1">
        <f t="shared" si="45"/>
        <v>0.25</v>
      </c>
      <c r="AI62" s="1">
        <f t="shared" si="46"/>
        <v>3</v>
      </c>
      <c r="AJ62" s="1">
        <f t="shared" si="47"/>
        <v>0</v>
      </c>
      <c r="AK62" s="1">
        <f>SUMIF($J$2:K62,J62,AI$2:AJ62)-AI62</f>
        <v>10</v>
      </c>
      <c r="AL62" s="1">
        <f>SUMIF($AY$2:AZ62,AY62,$BI$2:BJ62)-BI62</f>
        <v>7</v>
      </c>
      <c r="AM62" s="1">
        <f>IFERROR((AK62)/(COUNTIF($J$2:K62,J62)-1),0)</f>
        <v>1.6666666666666667</v>
      </c>
      <c r="AN62" s="1">
        <f>IFERROR((AL62)/(COUNTIF($J$2:K62,K62)-1),0)</f>
        <v>1.1666666666666667</v>
      </c>
      <c r="AP62" t="str">
        <f t="shared" si="25"/>
        <v>FC Wacker Innsbruck</v>
      </c>
      <c r="AQ62">
        <f>COUNTIF($J$2:J62,J62)</f>
        <v>3</v>
      </c>
      <c r="AR62">
        <f>COUNTIF($K$2:K62,K62)</f>
        <v>5</v>
      </c>
      <c r="AT62" s="1" t="str">
        <f t="shared" si="26"/>
        <v>FK Austria Wien</v>
      </c>
      <c r="AU62" s="1" t="str">
        <f t="shared" si="27"/>
        <v>SV Mattersburg</v>
      </c>
      <c r="AV62">
        <f t="shared" si="28"/>
        <v>1</v>
      </c>
      <c r="AW62" s="1">
        <f t="shared" si="29"/>
        <v>2</v>
      </c>
      <c r="AY62" t="str">
        <f t="shared" si="32"/>
        <v>SV Mattersburg</v>
      </c>
      <c r="AZ62" t="str">
        <f t="shared" si="33"/>
        <v>FK Austria Wien</v>
      </c>
      <c r="BA62">
        <f t="shared" si="34"/>
        <v>1</v>
      </c>
      <c r="BB62">
        <f t="shared" si="35"/>
        <v>2</v>
      </c>
      <c r="BD62" t="str">
        <f t="shared" si="36"/>
        <v>SV Mattersburg</v>
      </c>
      <c r="BE62" t="str">
        <f t="shared" si="37"/>
        <v>FK Austria Wien</v>
      </c>
      <c r="BF62">
        <f t="shared" si="30"/>
        <v>2</v>
      </c>
      <c r="BG62">
        <f t="shared" si="31"/>
        <v>1</v>
      </c>
      <c r="BI62">
        <f t="shared" si="38"/>
        <v>0</v>
      </c>
      <c r="BJ62">
        <f t="shared" si="39"/>
        <v>3</v>
      </c>
    </row>
    <row r="63" spans="1:62" x14ac:dyDescent="0.25">
      <c r="A63" t="s">
        <v>47</v>
      </c>
      <c r="B63" t="s">
        <v>250</v>
      </c>
      <c r="C63" t="s">
        <v>105</v>
      </c>
      <c r="D63" t="s">
        <v>70</v>
      </c>
      <c r="E63" t="s">
        <v>43</v>
      </c>
      <c r="F63" s="15">
        <v>0.70833333333333337</v>
      </c>
      <c r="G63" s="16">
        <v>3248</v>
      </c>
      <c r="H63" s="17">
        <v>7</v>
      </c>
      <c r="I63" s="17">
        <v>0</v>
      </c>
      <c r="J63" s="1" t="s">
        <v>58</v>
      </c>
      <c r="K63" s="1" t="s">
        <v>65</v>
      </c>
      <c r="L63" s="20">
        <v>1</v>
      </c>
      <c r="M63" s="20">
        <v>2</v>
      </c>
      <c r="N63" s="1" t="str">
        <f t="shared" si="14"/>
        <v>N</v>
      </c>
      <c r="O63" s="1" t="str">
        <f t="shared" si="15"/>
        <v>S</v>
      </c>
      <c r="P63" s="1">
        <f t="shared" si="16"/>
        <v>-1</v>
      </c>
      <c r="Q63" s="4">
        <f>IFERROR((SUMIF($J$2:K63,J63,$L$2:M63)-L63)/(COUNTIF($J$2:K63,J63)-1),0)</f>
        <v>1.6666666666666667</v>
      </c>
      <c r="R63" s="4">
        <f>IFERROR((SUMIF($AT$2:AT63,AT63,$AV$2:AW63)-AV63)/(COUNTIF($J$2:K63,J63)-1),0)</f>
        <v>1.3333333333333333</v>
      </c>
      <c r="S63" s="4">
        <f t="shared" si="40"/>
        <v>0.33333333333333348</v>
      </c>
      <c r="T63" s="5">
        <f>IFERROR((SUMIF($AY$2:AZ63,AY63,$BA$2:BB63)-BA63)/(COUNTIF($J$2:K63,K63)-1),0)</f>
        <v>2.3333333333333335</v>
      </c>
      <c r="U63" s="5">
        <f>IFERROR((SUMIF($BD$2:BE63,BD63,$BF$2:BG63)-BF63)/(COUNTIF($J$2:K63,K63)-1),0)</f>
        <v>0.5</v>
      </c>
      <c r="V63" s="5">
        <f t="shared" si="41"/>
        <v>1.8333333333333335</v>
      </c>
      <c r="W63" s="9">
        <f>IFERROR((SUMIF($J$2:J63,J63,L$2:L63)-L63)/(COUNTIF($J$2:J63,J63)-1),0)</f>
        <v>1.6666666666666667</v>
      </c>
      <c r="X63" s="9">
        <f>IFERROR((SUMIF($J$2:J63,J63,M$2:M63)-M63)/(COUNTIF($J$2:J63,J63)-1),0)</f>
        <v>2.6666666666666665</v>
      </c>
      <c r="Y63" s="9">
        <f t="shared" si="42"/>
        <v>-0.99999999999999978</v>
      </c>
      <c r="Z63" s="1">
        <f>IFERROR((SUMIF($K$2:K63,J63,$M$2:M63))/(COUNTIF($K$2:K63,J63)),0)</f>
        <v>1.6666666666666667</v>
      </c>
      <c r="AA63" s="1">
        <f>IFERROR((SUMIF($K$2:K63,J63,$L$2:L63))/(COUNTIF($K$2:K63,J63)),0)</f>
        <v>0.66666666666666663</v>
      </c>
      <c r="AB63" s="1">
        <f t="shared" si="43"/>
        <v>1</v>
      </c>
      <c r="AC63" s="9">
        <f>IFERROR((SUMIF($J$2:J63,K63,$L$2:L63))/(COUNTIF($J$2:J63,K63)),0)</f>
        <v>2</v>
      </c>
      <c r="AD63" s="9">
        <f>IFERROR((SUMIF($J$2:J63,K63,$M$2:M63))/(COUNTIF($J$2:J63,K63)),0)</f>
        <v>1</v>
      </c>
      <c r="AE63" s="9">
        <f t="shared" si="44"/>
        <v>1</v>
      </c>
      <c r="AF63" s="1">
        <f>IFERROR((SUMIF(K$2:K63,K63,M$2:M63)-M63)/(COUNTIF($K$2:K63,K63)-1),0)</f>
        <v>2.6666666666666665</v>
      </c>
      <c r="AG63" s="1">
        <f>IFERROR((SUMIF(K$2:K63,K63,L$2:L63)-L63)/(COUNTIF($K$2:K63,K63)-1),0)</f>
        <v>0</v>
      </c>
      <c r="AH63" s="1">
        <f t="shared" si="45"/>
        <v>2.6666666666666665</v>
      </c>
      <c r="AI63" s="1">
        <f t="shared" si="46"/>
        <v>0</v>
      </c>
      <c r="AJ63" s="1">
        <f t="shared" si="47"/>
        <v>3</v>
      </c>
      <c r="AK63" s="1">
        <f>SUMIF($J$2:K63,J63,AI$2:AJ63)-AI63</f>
        <v>5</v>
      </c>
      <c r="AL63" s="1">
        <f>SUMIF($AY$2:AZ63,AY63,$BI$2:BJ63)-BI63</f>
        <v>14</v>
      </c>
      <c r="AM63" s="1">
        <f>IFERROR((AK63)/(COUNTIF($J$2:K63,J63)-1),0)</f>
        <v>0.83333333333333337</v>
      </c>
      <c r="AN63" s="1">
        <f>IFERROR((AL63)/(COUNTIF($J$2:K63,K63)-1),0)</f>
        <v>2.3333333333333335</v>
      </c>
      <c r="AP63" t="str">
        <f t="shared" si="25"/>
        <v>SV Mattersburg</v>
      </c>
      <c r="AQ63">
        <f>COUNTIF($J$2:J63,J63)</f>
        <v>4</v>
      </c>
      <c r="AR63">
        <f>COUNTIF($K$2:K63,K63)</f>
        <v>4</v>
      </c>
      <c r="AT63" s="1" t="str">
        <f t="shared" si="26"/>
        <v>SC Rheindorf Altach</v>
      </c>
      <c r="AU63" s="1" t="str">
        <f t="shared" si="27"/>
        <v>SKN St. Pölten</v>
      </c>
      <c r="AV63">
        <f t="shared" si="28"/>
        <v>2</v>
      </c>
      <c r="AW63" s="1">
        <f t="shared" si="29"/>
        <v>1</v>
      </c>
      <c r="AY63" t="str">
        <f t="shared" si="32"/>
        <v>SKN St. Pölten</v>
      </c>
      <c r="AZ63" t="str">
        <f t="shared" si="33"/>
        <v>SC Rheindorf Altach</v>
      </c>
      <c r="BA63">
        <f t="shared" si="34"/>
        <v>2</v>
      </c>
      <c r="BB63">
        <f t="shared" si="35"/>
        <v>1</v>
      </c>
      <c r="BD63" t="str">
        <f t="shared" si="36"/>
        <v>SKN St. Pölten</v>
      </c>
      <c r="BE63" t="str">
        <f t="shared" si="37"/>
        <v>SC Rheindorf Altach</v>
      </c>
      <c r="BF63">
        <f t="shared" si="30"/>
        <v>1</v>
      </c>
      <c r="BG63">
        <f t="shared" si="31"/>
        <v>2</v>
      </c>
      <c r="BI63">
        <f t="shared" si="38"/>
        <v>3</v>
      </c>
      <c r="BJ63">
        <f t="shared" si="39"/>
        <v>0</v>
      </c>
    </row>
    <row r="64" spans="1:62" x14ac:dyDescent="0.25">
      <c r="A64" t="s">
        <v>47</v>
      </c>
      <c r="B64" t="s">
        <v>250</v>
      </c>
      <c r="C64" t="s">
        <v>105</v>
      </c>
      <c r="D64" t="s">
        <v>70</v>
      </c>
      <c r="E64" t="s">
        <v>43</v>
      </c>
      <c r="F64" s="15">
        <v>0.70833333333333337</v>
      </c>
      <c r="G64" s="16">
        <v>3115</v>
      </c>
      <c r="H64" s="17">
        <v>6</v>
      </c>
      <c r="I64" s="17">
        <v>0</v>
      </c>
      <c r="J64" s="1" t="s">
        <v>245</v>
      </c>
      <c r="K64" s="1" t="s">
        <v>216</v>
      </c>
      <c r="L64" s="20">
        <v>2</v>
      </c>
      <c r="M64" s="20">
        <v>1</v>
      </c>
      <c r="N64" s="1" t="str">
        <f t="shared" si="14"/>
        <v>S</v>
      </c>
      <c r="O64" s="1" t="str">
        <f t="shared" si="15"/>
        <v>N</v>
      </c>
      <c r="P64" s="1">
        <f t="shared" si="16"/>
        <v>1</v>
      </c>
      <c r="Q64" s="4">
        <f>IFERROR((SUMIF($J$2:K64,J64,$L$2:M64)-L64)/(COUNTIF($J$2:K64,J64)-1),0)</f>
        <v>1.5</v>
      </c>
      <c r="R64" s="4">
        <f>IFERROR((SUMIF($AT$2:AT64,AT64,$AV$2:AW64)-AV64)/(COUNTIF($J$2:K64,J64)-1),0)</f>
        <v>0.83333333333333337</v>
      </c>
      <c r="S64" s="4">
        <f t="shared" si="40"/>
        <v>0.66666666666666663</v>
      </c>
      <c r="T64" s="5">
        <f>IFERROR((SUMIF($AY$2:AZ64,AY64,$BA$2:BB64)-BA64)/(COUNTIF($J$2:K64,K64)-1),0)</f>
        <v>1.1666666666666667</v>
      </c>
      <c r="U64" s="5">
        <f>IFERROR((SUMIF($BD$2:BE64,BD64,$BF$2:BG64)-BF64)/(COUNTIF($J$2:K64,K64)-1),0)</f>
        <v>1.6666666666666667</v>
      </c>
      <c r="V64" s="5">
        <f t="shared" si="41"/>
        <v>-0.5</v>
      </c>
      <c r="W64" s="9">
        <f>IFERROR((SUMIF($J$2:J64,J64,L$2:L64)-L64)/(COUNTIF($J$2:J64,J64)-1),0)</f>
        <v>1</v>
      </c>
      <c r="X64" s="9">
        <f>IFERROR((SUMIF($J$2:J64,J64,M$2:M64)-M64)/(COUNTIF($J$2:J64,J64)-1),0)</f>
        <v>2.5</v>
      </c>
      <c r="Y64" s="9">
        <f t="shared" si="42"/>
        <v>-1.5</v>
      </c>
      <c r="Z64" s="1">
        <f>IFERROR((SUMIF($K$2:K64,J64,$M$2:M64))/(COUNTIF($K$2:K64,J64)),0)</f>
        <v>1.75</v>
      </c>
      <c r="AA64" s="1">
        <f>IFERROR((SUMIF($K$2:K64,J64,$L$2:L64))/(COUNTIF($K$2:K64,J64)),0)</f>
        <v>1.75</v>
      </c>
      <c r="AB64" s="1">
        <f t="shared" si="43"/>
        <v>0</v>
      </c>
      <c r="AC64" s="9">
        <f>IFERROR((SUMIF($J$2:J64,K64,$L$2:L64))/(COUNTIF($J$2:J64,K64)),0)</f>
        <v>1.3333333333333333</v>
      </c>
      <c r="AD64" s="9">
        <f>IFERROR((SUMIF($J$2:J64,K64,$M$2:M64))/(COUNTIF($J$2:J64,K64)),0)</f>
        <v>1.3333333333333333</v>
      </c>
      <c r="AE64" s="9">
        <f t="shared" si="44"/>
        <v>0</v>
      </c>
      <c r="AF64" s="1">
        <f>IFERROR((SUMIF(K$2:K64,K64,M$2:M64)-M64)/(COUNTIF($K$2:K64,K64)-1),0)</f>
        <v>1</v>
      </c>
      <c r="AG64" s="1">
        <f>IFERROR((SUMIF(K$2:K64,K64,L$2:L64)-L64)/(COUNTIF($K$2:K64,K64)-1),0)</f>
        <v>2</v>
      </c>
      <c r="AH64" s="1">
        <f t="shared" si="45"/>
        <v>-1</v>
      </c>
      <c r="AI64" s="1">
        <f t="shared" si="46"/>
        <v>3</v>
      </c>
      <c r="AJ64" s="1">
        <f t="shared" si="47"/>
        <v>0</v>
      </c>
      <c r="AK64" s="1">
        <f>SUMIF($J$2:K64,J64,AI$2:AJ64)-AI64</f>
        <v>6</v>
      </c>
      <c r="AL64" s="1">
        <f>SUMIF($AY$2:AZ64,AY64,$BI$2:BJ64)-BI64</f>
        <v>4</v>
      </c>
      <c r="AM64" s="1">
        <f>IFERROR((AK64)/(COUNTIF($J$2:K64,J64)-1),0)</f>
        <v>1</v>
      </c>
      <c r="AN64" s="1">
        <f>IFERROR((AL64)/(COUNTIF($J$2:K64,K64)-1),0)</f>
        <v>0.66666666666666663</v>
      </c>
      <c r="AP64" t="str">
        <f t="shared" si="25"/>
        <v>SK Sturm Graz</v>
      </c>
      <c r="AQ64">
        <f>COUNTIF($J$2:J64,J64)</f>
        <v>3</v>
      </c>
      <c r="AR64">
        <f>COUNTIF($K$2:K64,K64)</f>
        <v>4</v>
      </c>
      <c r="AT64" s="1" t="str">
        <f t="shared" si="26"/>
        <v>FC Wacker Innsbruck</v>
      </c>
      <c r="AU64" s="1" t="str">
        <f t="shared" si="27"/>
        <v>TSV Hartberg</v>
      </c>
      <c r="AV64">
        <f t="shared" si="28"/>
        <v>1</v>
      </c>
      <c r="AW64" s="1">
        <f t="shared" si="29"/>
        <v>2</v>
      </c>
      <c r="AY64" t="str">
        <f t="shared" si="32"/>
        <v>TSV Hartberg</v>
      </c>
      <c r="AZ64" t="str">
        <f t="shared" si="33"/>
        <v>FC Wacker Innsbruck</v>
      </c>
      <c r="BA64">
        <f t="shared" si="34"/>
        <v>1</v>
      </c>
      <c r="BB64">
        <f t="shared" si="35"/>
        <v>2</v>
      </c>
      <c r="BD64" t="str">
        <f t="shared" si="36"/>
        <v>TSV Hartberg</v>
      </c>
      <c r="BE64" t="str">
        <f t="shared" si="37"/>
        <v>FC Wacker Innsbruck</v>
      </c>
      <c r="BF64">
        <f t="shared" si="30"/>
        <v>2</v>
      </c>
      <c r="BG64">
        <f t="shared" si="31"/>
        <v>1</v>
      </c>
      <c r="BI64">
        <f t="shared" si="38"/>
        <v>0</v>
      </c>
      <c r="BJ64">
        <f t="shared" si="39"/>
        <v>3</v>
      </c>
    </row>
    <row r="65" spans="1:62" x14ac:dyDescent="0.25">
      <c r="A65" t="s">
        <v>47</v>
      </c>
      <c r="B65" t="s">
        <v>292</v>
      </c>
      <c r="C65" t="s">
        <v>105</v>
      </c>
      <c r="D65" t="s">
        <v>70</v>
      </c>
      <c r="E65" t="s">
        <v>64</v>
      </c>
      <c r="F65" s="15">
        <v>0.70833333333333337</v>
      </c>
      <c r="G65" s="16">
        <v>14487</v>
      </c>
      <c r="H65" s="17">
        <v>8</v>
      </c>
      <c r="I65" s="17">
        <v>0</v>
      </c>
      <c r="J65" s="1" t="s">
        <v>68</v>
      </c>
      <c r="K65" s="1" t="s">
        <v>71</v>
      </c>
      <c r="L65" s="20">
        <v>1</v>
      </c>
      <c r="M65" s="20">
        <v>1</v>
      </c>
      <c r="N65" s="1" t="str">
        <f t="shared" si="14"/>
        <v>U</v>
      </c>
      <c r="O65" s="1" t="str">
        <f t="shared" si="15"/>
        <v>U</v>
      </c>
      <c r="P65" s="1">
        <f t="shared" si="16"/>
        <v>0</v>
      </c>
      <c r="Q65" s="4">
        <f>IFERROR((SUMIF($J$2:K65,J65,$L$2:M65)-L65)/(COUNTIF($J$2:K65,J65)-1),0)</f>
        <v>1.1000000000000001</v>
      </c>
      <c r="R65" s="4">
        <f>IFERROR((SUMIF($AT$2:AT65,AT65,$AV$2:AW65)-AV65)/(COUNTIF($J$2:K65,J65)-1),0)</f>
        <v>0.8</v>
      </c>
      <c r="S65" s="4">
        <f t="shared" si="40"/>
        <v>0.30000000000000004</v>
      </c>
      <c r="T65" s="5">
        <f>IFERROR((SUMIF($AY$2:AZ65,AY65,$BA$2:BB65)-BA65)/(COUNTIF($J$2:K65,K65)-1),0)</f>
        <v>2.1</v>
      </c>
      <c r="U65" s="5">
        <f>IFERROR((SUMIF($BD$2:BE65,BD65,$BF$2:BG65)-BF65)/(COUNTIF($J$2:K65,K65)-1),0)</f>
        <v>0.9</v>
      </c>
      <c r="V65" s="5">
        <f t="shared" si="41"/>
        <v>1.2000000000000002</v>
      </c>
      <c r="W65" s="9">
        <f>IFERROR((SUMIF($J$2:J65,J65,L$2:L65)-L65)/(COUNTIF($J$2:J65,J65)-1),0)</f>
        <v>1.25</v>
      </c>
      <c r="X65" s="9">
        <f>IFERROR((SUMIF($J$2:J65,J65,M$2:M65)-M65)/(COUNTIF($J$2:J65,J65)-1),0)</f>
        <v>2</v>
      </c>
      <c r="Y65" s="9">
        <f t="shared" si="42"/>
        <v>-0.75</v>
      </c>
      <c r="Z65" s="1">
        <f>IFERROR((SUMIF($K$2:K65,J65,$M$2:M65))/(COUNTIF($K$2:K65,J65)),0)</f>
        <v>1</v>
      </c>
      <c r="AA65" s="1">
        <f>IFERROR((SUMIF($K$2:K65,J65,$L$2:L65))/(COUNTIF($K$2:K65,J65)),0)</f>
        <v>2</v>
      </c>
      <c r="AB65" s="1">
        <f t="shared" si="43"/>
        <v>-1</v>
      </c>
      <c r="AC65" s="9">
        <f>IFERROR((SUMIF($J$2:J65,K65,$L$2:L65))/(COUNTIF($J$2:J65,K65)),0)</f>
        <v>2</v>
      </c>
      <c r="AD65" s="9">
        <f>IFERROR((SUMIF($J$2:J65,K65,$M$2:M65))/(COUNTIF($J$2:J65,K65)),0)</f>
        <v>0.6</v>
      </c>
      <c r="AE65" s="9">
        <f t="shared" si="44"/>
        <v>1.4</v>
      </c>
      <c r="AF65" s="1">
        <f>IFERROR((SUMIF(K$2:K65,K65,M$2:M65)-M65)/(COUNTIF($K$2:K65,K65)-1),0)</f>
        <v>2.2000000000000002</v>
      </c>
      <c r="AG65" s="1">
        <f>IFERROR((SUMIF(K$2:K65,K65,L$2:L65)-L65)/(COUNTIF($K$2:K65,K65)-1),0)</f>
        <v>1.2</v>
      </c>
      <c r="AH65" s="1">
        <f t="shared" si="45"/>
        <v>1.0000000000000002</v>
      </c>
      <c r="AI65" s="1">
        <f t="shared" si="46"/>
        <v>1</v>
      </c>
      <c r="AJ65" s="1">
        <f t="shared" si="47"/>
        <v>1</v>
      </c>
      <c r="AK65" s="1">
        <f>SUMIF($J$2:K65,J65,AI$2:AJ65)-AI65</f>
        <v>11</v>
      </c>
      <c r="AL65" s="1">
        <f>SUMIF($AY$2:AZ65,AY65,$BI$2:BJ65)-BI65</f>
        <v>17</v>
      </c>
      <c r="AM65" s="1">
        <f>IFERROR((AK65)/(COUNTIF($J$2:K65,J65)-1),0)</f>
        <v>1.1000000000000001</v>
      </c>
      <c r="AN65" s="1">
        <f>IFERROR((AL65)/(COUNTIF($J$2:K65,K65)-1),0)</f>
        <v>1.7</v>
      </c>
      <c r="AP65" t="str">
        <f t="shared" si="25"/>
        <v>TSV Hartberg</v>
      </c>
      <c r="AQ65">
        <f>COUNTIF($J$2:J65,J65)</f>
        <v>5</v>
      </c>
      <c r="AR65">
        <f>COUNTIF($K$2:K65,K65)</f>
        <v>6</v>
      </c>
      <c r="AT65" s="1" t="str">
        <f t="shared" si="26"/>
        <v>SK Sturm Graz</v>
      </c>
      <c r="AU65" s="1" t="str">
        <f t="shared" si="27"/>
        <v>SK Rapid Wien</v>
      </c>
      <c r="AV65">
        <f t="shared" si="28"/>
        <v>1</v>
      </c>
      <c r="AW65" s="1">
        <f t="shared" si="29"/>
        <v>1</v>
      </c>
      <c r="AY65" t="str">
        <f t="shared" si="32"/>
        <v>SK Rapid Wien</v>
      </c>
      <c r="AZ65" t="str">
        <f t="shared" si="33"/>
        <v>SK Sturm Graz</v>
      </c>
      <c r="BA65">
        <f t="shared" si="34"/>
        <v>1</v>
      </c>
      <c r="BB65">
        <f t="shared" si="35"/>
        <v>1</v>
      </c>
      <c r="BD65" t="str">
        <f t="shared" si="36"/>
        <v>SK Rapid Wien</v>
      </c>
      <c r="BE65" t="str">
        <f t="shared" si="37"/>
        <v>SK Sturm Graz</v>
      </c>
      <c r="BF65">
        <f t="shared" si="30"/>
        <v>1</v>
      </c>
      <c r="BG65">
        <f t="shared" si="31"/>
        <v>1</v>
      </c>
      <c r="BI65">
        <f t="shared" si="38"/>
        <v>1</v>
      </c>
      <c r="BJ65">
        <f t="shared" si="39"/>
        <v>1</v>
      </c>
    </row>
    <row r="66" spans="1:62" x14ac:dyDescent="0.25">
      <c r="A66" t="s">
        <v>47</v>
      </c>
      <c r="B66" t="s">
        <v>292</v>
      </c>
      <c r="C66" t="s">
        <v>105</v>
      </c>
      <c r="D66" t="s">
        <v>70</v>
      </c>
      <c r="E66" t="s">
        <v>64</v>
      </c>
      <c r="F66" s="15">
        <v>0.70833333333333337</v>
      </c>
      <c r="G66" s="16">
        <v>6489</v>
      </c>
      <c r="H66" s="17">
        <v>4</v>
      </c>
      <c r="I66" s="17">
        <v>0</v>
      </c>
      <c r="J66" s="1" t="s">
        <v>40</v>
      </c>
      <c r="K66" s="1" t="s">
        <v>56</v>
      </c>
      <c r="L66" s="20">
        <v>3</v>
      </c>
      <c r="M66" s="20">
        <v>1</v>
      </c>
      <c r="N66" s="1" t="str">
        <f t="shared" ref="N66:N129" si="48">IF(L66&gt;M66,"S",IF(L66&lt;M66,"N","U"))</f>
        <v>S</v>
      </c>
      <c r="O66" s="1" t="str">
        <f t="shared" ref="O66:O129" si="49">IF(M66&gt;L66,"S",IF(M66&lt;L66,"N","U"))</f>
        <v>N</v>
      </c>
      <c r="P66" s="1">
        <f t="shared" ref="P66:P129" si="50">L66-M66</f>
        <v>2</v>
      </c>
      <c r="Q66" s="4">
        <f>IFERROR((SUMIF($J$2:K66,J66,$L$2:M66)-L66)/(COUNTIF($J$2:K66,J66)-1),0)</f>
        <v>2.4</v>
      </c>
      <c r="R66" s="4">
        <f>IFERROR((SUMIF($AT$2:AT66,AT66,$AV$2:AW66)-AV66)/(COUNTIF($J$2:K66,J66)-1),0)</f>
        <v>0.3</v>
      </c>
      <c r="S66" s="4">
        <f t="shared" ref="S66:S76" si="51">Q66-R66</f>
        <v>2.1</v>
      </c>
      <c r="T66" s="5">
        <f>IFERROR((SUMIF($AY$2:AZ66,AY66,$BA$2:BB66)-BA66)/(COUNTIF($J$2:K66,K66)-1),0)</f>
        <v>0.25</v>
      </c>
      <c r="U66" s="5">
        <f>IFERROR((SUMIF($BD$2:BE66,BD66,$BF$2:BG66)-BF66)/(COUNTIF($J$2:K66,K66)-1),0)</f>
        <v>1.875</v>
      </c>
      <c r="V66" s="5">
        <f t="shared" ref="V66:V76" si="52">T66-U66</f>
        <v>-1.625</v>
      </c>
      <c r="W66" s="9">
        <f>IFERROR((SUMIF($J$2:J66,J66,L$2:L66)-L66)/(COUNTIF($J$2:J66,J66)-1),0)</f>
        <v>2.4</v>
      </c>
      <c r="X66" s="9">
        <f>IFERROR((SUMIF($J$2:J66,J66,M$2:M66)-M66)/(COUNTIF($J$2:J66,J66)-1),0)</f>
        <v>0.6</v>
      </c>
      <c r="Y66" s="9">
        <f t="shared" ref="Y66:Y76" si="53">W66-X66</f>
        <v>1.7999999999999998</v>
      </c>
      <c r="Z66" s="1">
        <f>IFERROR((SUMIF($K$2:K66,J66,$M$2:M66))/(COUNTIF($K$2:K66,J66)),0)</f>
        <v>2.4</v>
      </c>
      <c r="AA66" s="1">
        <f>IFERROR((SUMIF($K$2:K66,J66,$L$2:L66))/(COUNTIF($K$2:K66,J66)),0)</f>
        <v>0.4</v>
      </c>
      <c r="AB66" s="1">
        <f t="shared" ref="AB66:AB76" si="54">Z66-AA66</f>
        <v>2</v>
      </c>
      <c r="AC66" s="9">
        <f>IFERROR((SUMIF($J$2:J66,K66,$L$2:L66))/(COUNTIF($J$2:J66,K66)),0)</f>
        <v>0.25</v>
      </c>
      <c r="AD66" s="9">
        <f>IFERROR((SUMIF($J$2:J66,K66,$M$2:M66))/(COUNTIF($J$2:J66,K66)),0)</f>
        <v>1.75</v>
      </c>
      <c r="AE66" s="9">
        <f t="shared" ref="AE66:AE76" si="55">AC66-AD66</f>
        <v>-1.5</v>
      </c>
      <c r="AF66" s="1">
        <f>IFERROR((SUMIF(K$2:K66,K66,M$2:M66)-M66)/(COUNTIF($K$2:K66,K66)-1),0)</f>
        <v>0.25</v>
      </c>
      <c r="AG66" s="1">
        <f>IFERROR((SUMIF(K$2:K66,K66,L$2:L66)-L66)/(COUNTIF($K$2:K66,K66)-1),0)</f>
        <v>2</v>
      </c>
      <c r="AH66" s="1">
        <f t="shared" ref="AH66:AH76" si="56">AF66-AG66</f>
        <v>-1.75</v>
      </c>
      <c r="AI66" s="1">
        <f t="shared" ref="AI66:AI97" si="57">IF(N66="S",3,IF(N66="N",0,1))</f>
        <v>3</v>
      </c>
      <c r="AJ66" s="1">
        <f t="shared" ref="AJ66:AJ97" si="58">IF(O66="S",3,IF(O66="N",0,1))</f>
        <v>0</v>
      </c>
      <c r="AK66" s="1">
        <f>SUMIF($J$2:K66,J66,AI$2:AJ66)-AI66</f>
        <v>26</v>
      </c>
      <c r="AL66" s="1">
        <f>SUMIF($AY$2:AZ66,AY66,$BI$2:BJ66)-BI66</f>
        <v>4</v>
      </c>
      <c r="AM66" s="1">
        <f>IFERROR((AK66)/(COUNTIF($J$2:K66,J66)-1),0)</f>
        <v>2.6</v>
      </c>
      <c r="AN66" s="1">
        <f>IFERROR((AL66)/(COUNTIF($J$2:K66,K66)-1),0)</f>
        <v>0.5</v>
      </c>
      <c r="AP66" t="str">
        <f t="shared" ref="AP66:AP129" si="59">VLOOKUP(J66,IF($AQ$2:$AQ$251=(AQ66),mat,""),2,FALSE)</f>
        <v>LASK</v>
      </c>
      <c r="AQ66">
        <f>COUNTIF($J$2:J66,J66)</f>
        <v>6</v>
      </c>
      <c r="AR66">
        <f>COUNTIF($K$2:K66,K66)</f>
        <v>5</v>
      </c>
      <c r="AT66" s="1" t="str">
        <f t="shared" ref="AT66:AT129" si="60">J66</f>
        <v>Red Bull Salzburg</v>
      </c>
      <c r="AU66" s="1" t="str">
        <f t="shared" ref="AU66:AU129" si="61">K66</f>
        <v>FC Admira Wacker Mödling</v>
      </c>
      <c r="AV66">
        <f t="shared" ref="AV66:AV129" si="62">M66</f>
        <v>1</v>
      </c>
      <c r="AW66" s="1">
        <f t="shared" ref="AW66:AW129" si="63">L66</f>
        <v>3</v>
      </c>
      <c r="AY66" t="str">
        <f t="shared" si="32"/>
        <v>FC Admira Wacker Mödling</v>
      </c>
      <c r="AZ66" t="str">
        <f t="shared" si="33"/>
        <v>Red Bull Salzburg</v>
      </c>
      <c r="BA66">
        <f t="shared" si="34"/>
        <v>1</v>
      </c>
      <c r="BB66">
        <f t="shared" si="35"/>
        <v>3</v>
      </c>
      <c r="BD66" t="str">
        <f t="shared" si="36"/>
        <v>FC Admira Wacker Mödling</v>
      </c>
      <c r="BE66" t="str">
        <f t="shared" si="37"/>
        <v>Red Bull Salzburg</v>
      </c>
      <c r="BF66">
        <f t="shared" ref="BF66:BF129" si="64">L66</f>
        <v>3</v>
      </c>
      <c r="BG66">
        <f t="shared" ref="BG66:BG129" si="65">M66</f>
        <v>1</v>
      </c>
      <c r="BI66">
        <f t="shared" si="38"/>
        <v>0</v>
      </c>
      <c r="BJ66">
        <f t="shared" si="39"/>
        <v>3</v>
      </c>
    </row>
    <row r="67" spans="1:62" x14ac:dyDescent="0.25">
      <c r="A67" t="s">
        <v>47</v>
      </c>
      <c r="B67" t="s">
        <v>292</v>
      </c>
      <c r="C67" t="s">
        <v>105</v>
      </c>
      <c r="D67" t="s">
        <v>70</v>
      </c>
      <c r="E67" t="s">
        <v>64</v>
      </c>
      <c r="F67" s="15">
        <v>0.70833333333333337</v>
      </c>
      <c r="G67" s="16">
        <v>5119</v>
      </c>
      <c r="H67" s="17">
        <v>7</v>
      </c>
      <c r="I67" s="17">
        <v>0</v>
      </c>
      <c r="J67" s="1" t="s">
        <v>0</v>
      </c>
      <c r="K67" s="1" t="s">
        <v>49</v>
      </c>
      <c r="L67" s="20">
        <v>2</v>
      </c>
      <c r="M67" s="20">
        <v>0</v>
      </c>
      <c r="N67" s="1" t="str">
        <f t="shared" si="48"/>
        <v>S</v>
      </c>
      <c r="O67" s="1" t="str">
        <f t="shared" si="49"/>
        <v>N</v>
      </c>
      <c r="P67" s="1">
        <f t="shared" si="50"/>
        <v>2</v>
      </c>
      <c r="Q67" s="4">
        <f>IFERROR((SUMIF($J$2:K67,J67,$L$2:M67)-L67)/(COUNTIF($J$2:K67,J67)-1),0)</f>
        <v>1.6</v>
      </c>
      <c r="R67" s="4">
        <f>IFERROR((SUMIF($AT$2:AT67,AT67,$AV$2:AW67)-AV67)/(COUNTIF($J$2:K67,J67)-1),0)</f>
        <v>0.2</v>
      </c>
      <c r="S67" s="4">
        <f t="shared" si="51"/>
        <v>1.4000000000000001</v>
      </c>
      <c r="T67" s="5">
        <f>IFERROR((SUMIF($AY$2:AZ67,AY67,$BA$2:BB67)-BA67)/(COUNTIF($J$2:K67,K67)-1),0)</f>
        <v>2.1666666666666665</v>
      </c>
      <c r="U67" s="5">
        <f>IFERROR((SUMIF($BD$2:BE67,BD67,$BF$2:BG67)-BF67)/(COUNTIF($J$2:K67,K67)-1),0)</f>
        <v>1</v>
      </c>
      <c r="V67" s="5">
        <f t="shared" si="52"/>
        <v>1.1666666666666665</v>
      </c>
      <c r="W67" s="9">
        <f>IFERROR((SUMIF($J$2:J67,J67,L$2:L67)-L67)/(COUNTIF($J$2:J67,J67)-1),0)</f>
        <v>2</v>
      </c>
      <c r="X67" s="9">
        <f>IFERROR((SUMIF($J$2:J67,J67,M$2:M67)-M67)/(COUNTIF($J$2:J67,J67)-1),0)</f>
        <v>0.5</v>
      </c>
      <c r="Y67" s="9">
        <f t="shared" si="53"/>
        <v>1.5</v>
      </c>
      <c r="Z67" s="1">
        <f>IFERROR((SUMIF($K$2:K67,J67,$M$2:M67))/(COUNTIF($K$2:K67,J67)),0)</f>
        <v>1.3333333333333333</v>
      </c>
      <c r="AA67" s="1">
        <f>IFERROR((SUMIF($K$2:K67,J67,$L$2:L67))/(COUNTIF($K$2:K67,J67)),0)</f>
        <v>0.83333333333333337</v>
      </c>
      <c r="AB67" s="1">
        <f t="shared" si="54"/>
        <v>0.49999999999999989</v>
      </c>
      <c r="AC67" s="9">
        <f>IFERROR((SUMIF($J$2:J67,K67,$L$2:L67))/(COUNTIF($J$2:J67,K67)),0)</f>
        <v>1</v>
      </c>
      <c r="AD67" s="9">
        <f>IFERROR((SUMIF($J$2:J67,K67,$M$2:M67))/(COUNTIF($J$2:J67,K67)),0)</f>
        <v>0.5</v>
      </c>
      <c r="AE67" s="9">
        <f t="shared" si="55"/>
        <v>0.5</v>
      </c>
      <c r="AF67" s="1">
        <f>IFERROR((SUMIF(K$2:K67,K67,M$2:M67)-M67)/(COUNTIF($K$2:K67,K67)-1),0)</f>
        <v>2.75</v>
      </c>
      <c r="AG67" s="1">
        <f>IFERROR((SUMIF(K$2:K67,K67,L$2:L67)-L67)/(COUNTIF($K$2:K67,K67)-1),0)</f>
        <v>1.25</v>
      </c>
      <c r="AH67" s="1">
        <f t="shared" si="56"/>
        <v>1.5</v>
      </c>
      <c r="AI67" s="1">
        <f t="shared" si="57"/>
        <v>3</v>
      </c>
      <c r="AJ67" s="1">
        <f t="shared" si="58"/>
        <v>0</v>
      </c>
      <c r="AK67" s="1">
        <f>SUMIF($J$2:K67,J67,AI$2:AJ67)-AI67</f>
        <v>22</v>
      </c>
      <c r="AL67" s="1">
        <f>SUMIF($AY$2:AZ67,AY67,$BI$2:BJ67)-BI67</f>
        <v>11</v>
      </c>
      <c r="AM67" s="1">
        <f>IFERROR((AK67)/(COUNTIF($J$2:K67,J67)-1),0)</f>
        <v>2.2000000000000002</v>
      </c>
      <c r="AN67" s="1">
        <f>IFERROR((AL67)/(COUNTIF($J$2:K67,K67)-1),0)</f>
        <v>1.8333333333333333</v>
      </c>
      <c r="AP67" t="str">
        <f t="shared" si="59"/>
        <v>Lillestrøm SK</v>
      </c>
      <c r="AQ67">
        <f>COUNTIF($J$2:J67,J67)</f>
        <v>5</v>
      </c>
      <c r="AR67">
        <f>COUNTIF($K$2:K67,K67)</f>
        <v>5</v>
      </c>
      <c r="AT67" s="1" t="str">
        <f t="shared" si="60"/>
        <v>LASK</v>
      </c>
      <c r="AU67" s="1" t="str">
        <f t="shared" si="61"/>
        <v>Wolfsberger AC</v>
      </c>
      <c r="AV67">
        <f t="shared" si="62"/>
        <v>0</v>
      </c>
      <c r="AW67" s="1">
        <f t="shared" si="63"/>
        <v>2</v>
      </c>
      <c r="AY67" t="str">
        <f t="shared" si="32"/>
        <v>Wolfsberger AC</v>
      </c>
      <c r="AZ67" t="str">
        <f t="shared" si="33"/>
        <v>LASK</v>
      </c>
      <c r="BA67">
        <f t="shared" si="34"/>
        <v>0</v>
      </c>
      <c r="BB67">
        <f t="shared" si="35"/>
        <v>2</v>
      </c>
      <c r="BD67" t="str">
        <f t="shared" si="36"/>
        <v>Wolfsberger AC</v>
      </c>
      <c r="BE67" t="str">
        <f t="shared" si="37"/>
        <v>LASK</v>
      </c>
      <c r="BF67">
        <f t="shared" si="64"/>
        <v>2</v>
      </c>
      <c r="BG67">
        <f t="shared" si="65"/>
        <v>0</v>
      </c>
      <c r="BI67">
        <f t="shared" si="38"/>
        <v>0</v>
      </c>
      <c r="BJ67">
        <f t="shared" si="39"/>
        <v>3</v>
      </c>
    </row>
    <row r="68" spans="1:62" x14ac:dyDescent="0.25">
      <c r="A68" t="s">
        <v>47</v>
      </c>
      <c r="B68" t="s">
        <v>293</v>
      </c>
      <c r="C68" t="s">
        <v>105</v>
      </c>
      <c r="D68" t="s">
        <v>70</v>
      </c>
      <c r="E68" t="s">
        <v>43</v>
      </c>
      <c r="F68" s="15">
        <v>0.70833333333333337</v>
      </c>
      <c r="G68" s="16">
        <v>2400</v>
      </c>
      <c r="H68" s="17">
        <v>13</v>
      </c>
      <c r="I68" s="17">
        <v>0</v>
      </c>
      <c r="J68" s="1" t="s">
        <v>56</v>
      </c>
      <c r="K68" s="1" t="s">
        <v>68</v>
      </c>
      <c r="L68" s="20">
        <v>2</v>
      </c>
      <c r="M68" s="20">
        <v>3</v>
      </c>
      <c r="N68" s="1" t="str">
        <f t="shared" si="48"/>
        <v>N</v>
      </c>
      <c r="O68" s="1" t="str">
        <f t="shared" si="49"/>
        <v>S</v>
      </c>
      <c r="P68" s="1">
        <f t="shared" si="50"/>
        <v>-1</v>
      </c>
      <c r="Q68" s="4">
        <f>IFERROR((SUMIF($J$2:K68,J68,$L$2:M68)-L68)/(COUNTIF($J$2:K68,J68)-1),0)</f>
        <v>0.33333333333333331</v>
      </c>
      <c r="R68" s="4">
        <f>IFERROR((SUMIF($AT$2:AT68,AT68,$AV$2:AW68)-AV68)/(COUNTIF($J$2:K68,J68)-1),0)</f>
        <v>0.77777777777777779</v>
      </c>
      <c r="S68" s="4">
        <f t="shared" si="51"/>
        <v>-0.44444444444444448</v>
      </c>
      <c r="T68" s="5">
        <f>IFERROR((SUMIF($AY$2:AZ68,AY68,$BA$2:BB68)-BA68)/(COUNTIF($J$2:K68,K68)-1),0)</f>
        <v>1.0909090909090908</v>
      </c>
      <c r="U68" s="5">
        <f>IFERROR((SUMIF($BD$2:BE68,BD68,$BF$2:BG68)-BF68)/(COUNTIF($J$2:K68,K68)-1),0)</f>
        <v>1.9090909090909092</v>
      </c>
      <c r="V68" s="5">
        <f t="shared" si="52"/>
        <v>-0.81818181818181834</v>
      </c>
      <c r="W68" s="9">
        <f>IFERROR((SUMIF($J$2:J68,J68,L$2:L68)-L68)/(COUNTIF($J$2:J68,J68)-1),0)</f>
        <v>0.25</v>
      </c>
      <c r="X68" s="9">
        <f>IFERROR((SUMIF($J$2:J68,J68,M$2:M68)-M68)/(COUNTIF($J$2:J68,J68)-1),0)</f>
        <v>1.75</v>
      </c>
      <c r="Y68" s="9">
        <f t="shared" si="53"/>
        <v>-1.5</v>
      </c>
      <c r="Z68" s="1">
        <f>IFERROR((SUMIF($K$2:K68,J68,$M$2:M68))/(COUNTIF($K$2:K68,J68)),0)</f>
        <v>0.4</v>
      </c>
      <c r="AA68" s="1">
        <f>IFERROR((SUMIF($K$2:K68,J68,$L$2:L68))/(COUNTIF($K$2:K68,J68)),0)</f>
        <v>2.2000000000000002</v>
      </c>
      <c r="AB68" s="1">
        <f t="shared" si="54"/>
        <v>-1.8000000000000003</v>
      </c>
      <c r="AC68" s="9">
        <f>IFERROR((SUMIF($J$2:J68,K68,$L$2:L68))/(COUNTIF($J$2:J68,K68)),0)</f>
        <v>1.2</v>
      </c>
      <c r="AD68" s="9">
        <f>IFERROR((SUMIF($J$2:J68,K68,$M$2:M68))/(COUNTIF($J$2:J68,K68)),0)</f>
        <v>1.8</v>
      </c>
      <c r="AE68" s="9">
        <f t="shared" si="55"/>
        <v>-0.60000000000000009</v>
      </c>
      <c r="AF68" s="1">
        <f>IFERROR((SUMIF(K$2:K68,K68,M$2:M68)-M68)/(COUNTIF($K$2:K68,K68)-1),0)</f>
        <v>1</v>
      </c>
      <c r="AG68" s="1">
        <f>IFERROR((SUMIF(K$2:K68,K68,L$2:L68)-L68)/(COUNTIF($K$2:K68,K68)-1),0)</f>
        <v>2</v>
      </c>
      <c r="AH68" s="1">
        <f t="shared" si="56"/>
        <v>-1</v>
      </c>
      <c r="AI68" s="1">
        <f t="shared" si="57"/>
        <v>0</v>
      </c>
      <c r="AJ68" s="1">
        <f t="shared" si="58"/>
        <v>3</v>
      </c>
      <c r="AK68" s="1">
        <f>SUMIF($J$2:K68,J68,AI$2:AJ68)-AI68</f>
        <v>4</v>
      </c>
      <c r="AL68" s="1">
        <f>SUMIF($AY$2:AZ68,AY68,$BI$2:BJ68)-BI68</f>
        <v>12</v>
      </c>
      <c r="AM68" s="1">
        <f>IFERROR((AK68)/(COUNTIF($J$2:K68,J68)-1),0)</f>
        <v>0.44444444444444442</v>
      </c>
      <c r="AN68" s="1">
        <f>IFERROR((AL68)/(COUNTIF($J$2:K68,K68)-1),0)</f>
        <v>1.0909090909090908</v>
      </c>
      <c r="AP68" t="str">
        <f t="shared" si="59"/>
        <v>SK Rapid Wien</v>
      </c>
      <c r="AQ68">
        <f>COUNTIF($J$2:J68,J68)</f>
        <v>5</v>
      </c>
      <c r="AR68">
        <f>COUNTIF($K$2:K68,K68)</f>
        <v>7</v>
      </c>
      <c r="AT68" s="1" t="str">
        <f t="shared" si="60"/>
        <v>FC Admira Wacker Mödling</v>
      </c>
      <c r="AU68" s="1" t="str">
        <f t="shared" si="61"/>
        <v>SK Sturm Graz</v>
      </c>
      <c r="AV68">
        <f t="shared" si="62"/>
        <v>3</v>
      </c>
      <c r="AW68" s="1">
        <f t="shared" si="63"/>
        <v>2</v>
      </c>
      <c r="AY68" t="str">
        <f t="shared" si="32"/>
        <v>SK Sturm Graz</v>
      </c>
      <c r="AZ68" t="str">
        <f t="shared" si="33"/>
        <v>FC Admira Wacker Mödling</v>
      </c>
      <c r="BA68">
        <f t="shared" si="34"/>
        <v>3</v>
      </c>
      <c r="BB68">
        <f t="shared" si="35"/>
        <v>2</v>
      </c>
      <c r="BD68" t="str">
        <f t="shared" si="36"/>
        <v>SK Sturm Graz</v>
      </c>
      <c r="BE68" t="str">
        <f t="shared" si="37"/>
        <v>FC Admira Wacker Mödling</v>
      </c>
      <c r="BF68">
        <f t="shared" si="64"/>
        <v>2</v>
      </c>
      <c r="BG68">
        <f t="shared" si="65"/>
        <v>3</v>
      </c>
      <c r="BI68">
        <f t="shared" si="38"/>
        <v>3</v>
      </c>
      <c r="BJ68">
        <f t="shared" si="39"/>
        <v>0</v>
      </c>
    </row>
    <row r="69" spans="1:62" x14ac:dyDescent="0.25">
      <c r="A69" t="s">
        <v>47</v>
      </c>
      <c r="B69" t="s">
        <v>293</v>
      </c>
      <c r="C69" t="s">
        <v>105</v>
      </c>
      <c r="D69" t="s">
        <v>70</v>
      </c>
      <c r="E69" t="s">
        <v>43</v>
      </c>
      <c r="F69" s="15">
        <v>0.70833333333333337</v>
      </c>
      <c r="G69" s="16">
        <v>5511</v>
      </c>
      <c r="H69" s="17">
        <v>13</v>
      </c>
      <c r="I69" s="17">
        <v>0</v>
      </c>
      <c r="J69" s="1" t="s">
        <v>65</v>
      </c>
      <c r="K69" s="1" t="s">
        <v>40</v>
      </c>
      <c r="L69" s="20">
        <v>1</v>
      </c>
      <c r="M69" s="20">
        <v>3</v>
      </c>
      <c r="N69" s="1" t="str">
        <f t="shared" si="48"/>
        <v>N</v>
      </c>
      <c r="O69" s="1" t="str">
        <f t="shared" si="49"/>
        <v>S</v>
      </c>
      <c r="P69" s="1">
        <f t="shared" si="50"/>
        <v>-2</v>
      </c>
      <c r="Q69" s="4">
        <f>IFERROR((SUMIF($J$2:K69,J69,$L$2:M69)-L69)/(COUNTIF($J$2:K69,J69)-1),0)</f>
        <v>2.2857142857142856</v>
      </c>
      <c r="R69" s="4">
        <f>IFERROR((SUMIF($AT$2:AT69,AT69,$AV$2:AW69)-AV69)/(COUNTIF($J$2:K69,J69)-1),0)</f>
        <v>0.42857142857142855</v>
      </c>
      <c r="S69" s="4">
        <f t="shared" si="51"/>
        <v>1.857142857142857</v>
      </c>
      <c r="T69" s="5">
        <f>IFERROR((SUMIF($AY$2:AZ69,AY69,$BA$2:BB69)-BA69)/(COUNTIF($J$2:K69,K69)-1),0)</f>
        <v>2.4545454545454546</v>
      </c>
      <c r="U69" s="5">
        <f>IFERROR((SUMIF($BD$2:BE69,BD69,$BF$2:BG69)-BF69)/(COUNTIF($J$2:K69,K69)-1),0)</f>
        <v>0.54545454545454541</v>
      </c>
      <c r="V69" s="5">
        <f t="shared" si="52"/>
        <v>1.9090909090909092</v>
      </c>
      <c r="W69" s="9">
        <f>IFERROR((SUMIF($J$2:J69,J69,L$2:L69)-L69)/(COUNTIF($J$2:J69,J69)-1),0)</f>
        <v>2</v>
      </c>
      <c r="X69" s="9">
        <f>IFERROR((SUMIF($J$2:J69,J69,M$2:M69)-M69)/(COUNTIF($J$2:J69,J69)-1),0)</f>
        <v>1</v>
      </c>
      <c r="Y69" s="9">
        <f t="shared" si="53"/>
        <v>1</v>
      </c>
      <c r="Z69" s="1">
        <f>IFERROR((SUMIF($K$2:K69,J69,$M$2:M69))/(COUNTIF($K$2:K69,J69)),0)</f>
        <v>2.5</v>
      </c>
      <c r="AA69" s="1">
        <f>IFERROR((SUMIF($K$2:K69,J69,$L$2:L69))/(COUNTIF($K$2:K69,J69)),0)</f>
        <v>0.25</v>
      </c>
      <c r="AB69" s="1">
        <f t="shared" si="54"/>
        <v>2.25</v>
      </c>
      <c r="AC69" s="9">
        <f>IFERROR((SUMIF($J$2:J69,K69,$L$2:L69))/(COUNTIF($J$2:J69,K69)),0)</f>
        <v>2.5</v>
      </c>
      <c r="AD69" s="9">
        <f>IFERROR((SUMIF($J$2:J69,K69,$M$2:M69))/(COUNTIF($J$2:J69,K69)),0)</f>
        <v>0.66666666666666663</v>
      </c>
      <c r="AE69" s="9">
        <f t="shared" si="55"/>
        <v>1.8333333333333335</v>
      </c>
      <c r="AF69" s="1">
        <f>IFERROR((SUMIF(K$2:K69,K69,M$2:M69)-M69)/(COUNTIF($K$2:K69,K69)-1),0)</f>
        <v>2.4</v>
      </c>
      <c r="AG69" s="1">
        <f>IFERROR((SUMIF(K$2:K69,K69,L$2:L69)-L69)/(COUNTIF($K$2:K69,K69)-1),0)</f>
        <v>0.4</v>
      </c>
      <c r="AH69" s="1">
        <f t="shared" si="56"/>
        <v>2</v>
      </c>
      <c r="AI69" s="1">
        <f t="shared" si="57"/>
        <v>0</v>
      </c>
      <c r="AJ69" s="1">
        <f t="shared" si="58"/>
        <v>3</v>
      </c>
      <c r="AK69" s="1">
        <f>SUMIF($J$2:K69,J69,AI$2:AJ69)-AI69</f>
        <v>17</v>
      </c>
      <c r="AL69" s="1">
        <f>SUMIF($AY$2:AZ69,AY69,$BI$2:BJ69)-BI69</f>
        <v>29</v>
      </c>
      <c r="AM69" s="1">
        <f>IFERROR((AK69)/(COUNTIF($J$2:K69,J69)-1),0)</f>
        <v>2.4285714285714284</v>
      </c>
      <c r="AN69" s="1">
        <f>IFERROR((AL69)/(COUNTIF($J$2:K69,K69)-1),0)</f>
        <v>2.6363636363636362</v>
      </c>
      <c r="AP69" t="str">
        <f t="shared" si="59"/>
        <v>Wolfsberger AC</v>
      </c>
      <c r="AQ69">
        <f>COUNTIF($J$2:J69,J69)</f>
        <v>4</v>
      </c>
      <c r="AR69">
        <f>COUNTIF($K$2:K69,K69)</f>
        <v>6</v>
      </c>
      <c r="AT69" s="1" t="str">
        <f t="shared" si="60"/>
        <v>SKN St. Pölten</v>
      </c>
      <c r="AU69" s="1" t="str">
        <f t="shared" si="61"/>
        <v>Red Bull Salzburg</v>
      </c>
      <c r="AV69">
        <f t="shared" si="62"/>
        <v>3</v>
      </c>
      <c r="AW69" s="1">
        <f t="shared" si="63"/>
        <v>1</v>
      </c>
      <c r="AY69" t="str">
        <f t="shared" si="32"/>
        <v>Red Bull Salzburg</v>
      </c>
      <c r="AZ69" t="str">
        <f t="shared" si="33"/>
        <v>SKN St. Pölten</v>
      </c>
      <c r="BA69">
        <f t="shared" si="34"/>
        <v>3</v>
      </c>
      <c r="BB69">
        <f t="shared" si="35"/>
        <v>1</v>
      </c>
      <c r="BD69" t="str">
        <f t="shared" si="36"/>
        <v>Red Bull Salzburg</v>
      </c>
      <c r="BE69" t="str">
        <f t="shared" si="37"/>
        <v>SKN St. Pölten</v>
      </c>
      <c r="BF69">
        <f t="shared" si="64"/>
        <v>1</v>
      </c>
      <c r="BG69">
        <f t="shared" si="65"/>
        <v>3</v>
      </c>
      <c r="BI69">
        <f t="shared" si="38"/>
        <v>3</v>
      </c>
      <c r="BJ69">
        <f t="shared" si="39"/>
        <v>0</v>
      </c>
    </row>
    <row r="70" spans="1:62" x14ac:dyDescent="0.25">
      <c r="A70" t="s">
        <v>47</v>
      </c>
      <c r="B70" t="s">
        <v>293</v>
      </c>
      <c r="C70" t="s">
        <v>105</v>
      </c>
      <c r="D70" t="s">
        <v>70</v>
      </c>
      <c r="E70" t="s">
        <v>43</v>
      </c>
      <c r="F70" s="15">
        <v>0.70833333333333337</v>
      </c>
      <c r="G70" s="16">
        <v>2166</v>
      </c>
      <c r="H70" s="17">
        <v>14</v>
      </c>
      <c r="I70" s="17">
        <v>0</v>
      </c>
      <c r="J70" s="1" t="s">
        <v>216</v>
      </c>
      <c r="K70" s="1" t="s">
        <v>58</v>
      </c>
      <c r="L70" s="20">
        <v>2</v>
      </c>
      <c r="M70" s="20">
        <v>1</v>
      </c>
      <c r="N70" s="1" t="str">
        <f t="shared" si="48"/>
        <v>S</v>
      </c>
      <c r="O70" s="1" t="str">
        <f t="shared" si="49"/>
        <v>N</v>
      </c>
      <c r="P70" s="1">
        <f t="shared" si="50"/>
        <v>1</v>
      </c>
      <c r="Q70" s="4">
        <f>IFERROR((SUMIF($J$2:K70,J70,$L$2:M70)-L70)/(COUNTIF($J$2:K70,J70)-1),0)</f>
        <v>1.1428571428571428</v>
      </c>
      <c r="R70" s="4">
        <f>IFERROR((SUMIF($AT$2:AT70,AT70,$AV$2:AW70)-AV70)/(COUNTIF($J$2:K70,J70)-1),0)</f>
        <v>0.5714285714285714</v>
      </c>
      <c r="S70" s="4">
        <f t="shared" si="51"/>
        <v>0.5714285714285714</v>
      </c>
      <c r="T70" s="5">
        <f>IFERROR((SUMIF($AY$2:AZ70,AY70,$BA$2:BB70)-BA70)/(COUNTIF($J$2:K70,K70)-1),0)</f>
        <v>1.5714285714285714</v>
      </c>
      <c r="U70" s="5">
        <f>IFERROR((SUMIF($BD$2:BE70,BD70,$BF$2:BG70)-BF70)/(COUNTIF($J$2:K70,K70)-1),0)</f>
        <v>1.7142857142857142</v>
      </c>
      <c r="V70" s="5">
        <f t="shared" si="52"/>
        <v>-0.14285714285714279</v>
      </c>
      <c r="W70" s="9">
        <f>IFERROR((SUMIF($J$2:J70,J70,L$2:L70)-L70)/(COUNTIF($J$2:J70,J70)-1),0)</f>
        <v>1.3333333333333333</v>
      </c>
      <c r="X70" s="9">
        <f>IFERROR((SUMIF($J$2:J70,J70,M$2:M70)-M70)/(COUNTIF($J$2:J70,J70)-1),0)</f>
        <v>1.3333333333333333</v>
      </c>
      <c r="Y70" s="9">
        <f t="shared" si="53"/>
        <v>0</v>
      </c>
      <c r="Z70" s="1">
        <f>IFERROR((SUMIF($K$2:K70,J70,$M$2:M70))/(COUNTIF($K$2:K70,J70)),0)</f>
        <v>1</v>
      </c>
      <c r="AA70" s="1">
        <f>IFERROR((SUMIF($K$2:K70,J70,$L$2:L70))/(COUNTIF($K$2:K70,J70)),0)</f>
        <v>2</v>
      </c>
      <c r="AB70" s="1">
        <f t="shared" si="54"/>
        <v>-1</v>
      </c>
      <c r="AC70" s="9">
        <f>IFERROR((SUMIF($J$2:J70,K70,$L$2:L70))/(COUNTIF($J$2:J70,K70)),0)</f>
        <v>1.5</v>
      </c>
      <c r="AD70" s="9">
        <f>IFERROR((SUMIF($J$2:J70,K70,$M$2:M70))/(COUNTIF($J$2:J70,K70)),0)</f>
        <v>2.5</v>
      </c>
      <c r="AE70" s="9">
        <f t="shared" si="55"/>
        <v>-1</v>
      </c>
      <c r="AF70" s="1">
        <f>IFERROR((SUMIF(K$2:K70,K70,M$2:M70)-M70)/(COUNTIF($K$2:K70,K70)-1),0)</f>
        <v>1.6666666666666667</v>
      </c>
      <c r="AG70" s="1">
        <f>IFERROR((SUMIF(K$2:K70,K70,L$2:L70)-L70)/(COUNTIF($K$2:K70,K70)-1),0)</f>
        <v>0.66666666666666663</v>
      </c>
      <c r="AH70" s="1">
        <f t="shared" si="56"/>
        <v>1</v>
      </c>
      <c r="AI70" s="1">
        <f t="shared" si="57"/>
        <v>3</v>
      </c>
      <c r="AJ70" s="1">
        <f t="shared" si="58"/>
        <v>0</v>
      </c>
      <c r="AK70" s="1">
        <f>SUMIF($J$2:K70,J70,AI$2:AJ70)-AI70</f>
        <v>4</v>
      </c>
      <c r="AL70" s="1">
        <f>SUMIF($AY$2:AZ70,AY70,$BI$2:BJ70)-BI70</f>
        <v>5</v>
      </c>
      <c r="AM70" s="1">
        <f>IFERROR((AK70)/(COUNTIF($J$2:K70,J70)-1),0)</f>
        <v>0.5714285714285714</v>
      </c>
      <c r="AN70" s="1">
        <f>IFERROR((AL70)/(COUNTIF($J$2:K70,K70)-1),0)</f>
        <v>0.7142857142857143</v>
      </c>
      <c r="AP70" t="str">
        <f t="shared" si="59"/>
        <v>FC Admira Wacker Mödling</v>
      </c>
      <c r="AQ70">
        <f>COUNTIF($J$2:J70,J70)</f>
        <v>4</v>
      </c>
      <c r="AR70">
        <f>COUNTIF($K$2:K70,K70)</f>
        <v>4</v>
      </c>
      <c r="AT70" s="1" t="str">
        <f t="shared" si="60"/>
        <v>TSV Hartberg</v>
      </c>
      <c r="AU70" s="1" t="str">
        <f t="shared" si="61"/>
        <v>SC Rheindorf Altach</v>
      </c>
      <c r="AV70">
        <f t="shared" si="62"/>
        <v>1</v>
      </c>
      <c r="AW70" s="1">
        <f t="shared" si="63"/>
        <v>2</v>
      </c>
      <c r="AY70" t="str">
        <f t="shared" si="32"/>
        <v>SC Rheindorf Altach</v>
      </c>
      <c r="AZ70" t="str">
        <f t="shared" si="33"/>
        <v>TSV Hartberg</v>
      </c>
      <c r="BA70">
        <f t="shared" si="34"/>
        <v>1</v>
      </c>
      <c r="BB70">
        <f t="shared" si="35"/>
        <v>2</v>
      </c>
      <c r="BD70" t="str">
        <f t="shared" si="36"/>
        <v>SC Rheindorf Altach</v>
      </c>
      <c r="BE70" t="str">
        <f t="shared" si="37"/>
        <v>TSV Hartberg</v>
      </c>
      <c r="BF70">
        <f t="shared" si="64"/>
        <v>2</v>
      </c>
      <c r="BG70">
        <f t="shared" si="65"/>
        <v>1</v>
      </c>
      <c r="BI70">
        <f t="shared" si="38"/>
        <v>0</v>
      </c>
      <c r="BJ70">
        <f t="shared" si="39"/>
        <v>3</v>
      </c>
    </row>
    <row r="71" spans="1:62" x14ac:dyDescent="0.25">
      <c r="A71" t="s">
        <v>47</v>
      </c>
      <c r="B71" t="s">
        <v>251</v>
      </c>
      <c r="C71" t="s">
        <v>105</v>
      </c>
      <c r="D71" t="s">
        <v>70</v>
      </c>
      <c r="E71" t="s">
        <v>64</v>
      </c>
      <c r="F71" s="15">
        <v>0.70833333333333337</v>
      </c>
      <c r="G71" s="16">
        <v>26000</v>
      </c>
      <c r="H71" s="17">
        <v>15</v>
      </c>
      <c r="I71" s="17">
        <v>0</v>
      </c>
      <c r="J71" s="1" t="s">
        <v>71</v>
      </c>
      <c r="K71" s="1" t="s">
        <v>80</v>
      </c>
      <c r="L71" s="20">
        <v>0</v>
      </c>
      <c r="M71" s="20">
        <v>1</v>
      </c>
      <c r="N71" s="1" t="str">
        <f t="shared" si="48"/>
        <v>N</v>
      </c>
      <c r="O71" s="1" t="str">
        <f t="shared" si="49"/>
        <v>S</v>
      </c>
      <c r="P71" s="1">
        <f t="shared" si="50"/>
        <v>-1</v>
      </c>
      <c r="Q71" s="4">
        <f>IFERROR((SUMIF($J$2:K71,J71,$L$2:M71)-L71)/(COUNTIF($J$2:K71,J71)-1),0)</f>
        <v>2</v>
      </c>
      <c r="R71" s="4">
        <f>IFERROR((SUMIF($AT$2:AT71,AT71,$AV$2:AW71)-AV71)/(COUNTIF($J$2:K71,J71)-1),0)</f>
        <v>0.27272727272727271</v>
      </c>
      <c r="S71" s="4">
        <f t="shared" si="51"/>
        <v>1.7272727272727273</v>
      </c>
      <c r="T71" s="5">
        <f>IFERROR((SUMIF($AY$2:AZ71,AY71,$BA$2:BB71)-BA71)/(COUNTIF($J$2:K71,K71)-1),0)</f>
        <v>1.7142857142857142</v>
      </c>
      <c r="U71" s="5">
        <f>IFERROR((SUMIF($BD$2:BE71,BD71,$BF$2:BG71)-BF71)/(COUNTIF($J$2:K71,K71)-1),0)</f>
        <v>0.7142857142857143</v>
      </c>
      <c r="V71" s="5">
        <f t="shared" si="52"/>
        <v>0.99999999999999989</v>
      </c>
      <c r="W71" s="9">
        <f>IFERROR((SUMIF($J$2:J71,J71,L$2:L71)-L71)/(COUNTIF($J$2:J71,J71)-1),0)</f>
        <v>2</v>
      </c>
      <c r="X71" s="9">
        <f>IFERROR((SUMIF($J$2:J71,J71,M$2:M71)-M71)/(COUNTIF($J$2:J71,J71)-1),0)</f>
        <v>0.6</v>
      </c>
      <c r="Y71" s="9">
        <f t="shared" si="53"/>
        <v>1.4</v>
      </c>
      <c r="Z71" s="1">
        <f>IFERROR((SUMIF($K$2:K71,J71,$M$2:M71))/(COUNTIF($K$2:K71,J71)),0)</f>
        <v>2</v>
      </c>
      <c r="AA71" s="1">
        <f>IFERROR((SUMIF($K$2:K71,J71,$L$2:L71))/(COUNTIF($K$2:K71,J71)),0)</f>
        <v>1.1666666666666667</v>
      </c>
      <c r="AB71" s="1">
        <f t="shared" si="54"/>
        <v>0.83333333333333326</v>
      </c>
      <c r="AC71" s="9">
        <f>IFERROR((SUMIF($J$2:J71,K71,$L$2:L71))/(COUNTIF($J$2:J71,K71)),0)</f>
        <v>2.6666666666666665</v>
      </c>
      <c r="AD71" s="9">
        <f>IFERROR((SUMIF($J$2:J71,K71,$M$2:M71))/(COUNTIF($J$2:J71,K71)),0)</f>
        <v>0.66666666666666663</v>
      </c>
      <c r="AE71" s="9">
        <f t="shared" si="55"/>
        <v>2</v>
      </c>
      <c r="AF71" s="1">
        <f>IFERROR((SUMIF(K$2:K71,K71,M$2:M71)-M71)/(COUNTIF($K$2:K71,K71)-1),0)</f>
        <v>1</v>
      </c>
      <c r="AG71" s="1">
        <f>IFERROR((SUMIF(K$2:K71,K71,L$2:L71)-L71)/(COUNTIF($K$2:K71,K71)-1),0)</f>
        <v>0.75</v>
      </c>
      <c r="AH71" s="1">
        <f t="shared" si="56"/>
        <v>0.25</v>
      </c>
      <c r="AI71" s="1">
        <f t="shared" si="57"/>
        <v>0</v>
      </c>
      <c r="AJ71" s="1">
        <f t="shared" si="58"/>
        <v>3</v>
      </c>
      <c r="AK71" s="1">
        <f>SUMIF($J$2:K71,J71,AI$2:AJ71)-AI71</f>
        <v>18</v>
      </c>
      <c r="AL71" s="1">
        <f>SUMIF($AY$2:AZ71,AY71,$BI$2:BJ71)-BI71</f>
        <v>13</v>
      </c>
      <c r="AM71" s="1">
        <f>IFERROR((AK71)/(COUNTIF($J$2:K71,J71)-1),0)</f>
        <v>1.6363636363636365</v>
      </c>
      <c r="AN71" s="1">
        <f>IFERROR((AL71)/(COUNTIF($J$2:K71,K71)-1),0)</f>
        <v>1.8571428571428572</v>
      </c>
      <c r="AP71" t="str">
        <f t="shared" si="59"/>
        <v>SC Rheindorf Altach</v>
      </c>
      <c r="AQ71">
        <f>COUNTIF($J$2:J71,J71)</f>
        <v>6</v>
      </c>
      <c r="AR71">
        <f>COUNTIF($K$2:K71,K71)</f>
        <v>5</v>
      </c>
      <c r="AT71" s="1" t="str">
        <f t="shared" si="60"/>
        <v>SK Rapid Wien</v>
      </c>
      <c r="AU71" s="1" t="str">
        <f t="shared" si="61"/>
        <v>FK Austria Wien</v>
      </c>
      <c r="AV71">
        <f t="shared" si="62"/>
        <v>1</v>
      </c>
      <c r="AW71" s="1">
        <f t="shared" si="63"/>
        <v>0</v>
      </c>
      <c r="AY71" t="str">
        <f t="shared" si="32"/>
        <v>FK Austria Wien</v>
      </c>
      <c r="AZ71" t="str">
        <f t="shared" si="33"/>
        <v>SK Rapid Wien</v>
      </c>
      <c r="BA71">
        <f t="shared" si="34"/>
        <v>1</v>
      </c>
      <c r="BB71">
        <f t="shared" si="35"/>
        <v>0</v>
      </c>
      <c r="BD71" t="str">
        <f t="shared" si="36"/>
        <v>FK Austria Wien</v>
      </c>
      <c r="BE71" t="str">
        <f t="shared" si="37"/>
        <v>SK Rapid Wien</v>
      </c>
      <c r="BF71">
        <f t="shared" si="64"/>
        <v>0</v>
      </c>
      <c r="BG71">
        <f t="shared" si="65"/>
        <v>1</v>
      </c>
      <c r="BI71">
        <f t="shared" si="38"/>
        <v>3</v>
      </c>
      <c r="BJ71">
        <f t="shared" si="39"/>
        <v>0</v>
      </c>
    </row>
    <row r="72" spans="1:62" x14ac:dyDescent="0.25">
      <c r="A72" t="s">
        <v>47</v>
      </c>
      <c r="B72" t="s">
        <v>251</v>
      </c>
      <c r="C72" t="s">
        <v>105</v>
      </c>
      <c r="D72" t="s">
        <v>70</v>
      </c>
      <c r="E72" t="s">
        <v>64</v>
      </c>
      <c r="F72" s="15">
        <v>0.60416666666666663</v>
      </c>
      <c r="G72" s="16">
        <v>1952</v>
      </c>
      <c r="H72" s="17">
        <v>14</v>
      </c>
      <c r="I72" s="17">
        <v>0</v>
      </c>
      <c r="J72" s="1" t="s">
        <v>76</v>
      </c>
      <c r="K72" s="1" t="s">
        <v>0</v>
      </c>
      <c r="L72" s="20">
        <v>1</v>
      </c>
      <c r="M72" s="20">
        <v>3</v>
      </c>
      <c r="N72" s="1" t="str">
        <f t="shared" si="48"/>
        <v>N</v>
      </c>
      <c r="O72" s="1" t="str">
        <f t="shared" si="49"/>
        <v>S</v>
      </c>
      <c r="P72" s="1">
        <f t="shared" si="50"/>
        <v>-2</v>
      </c>
      <c r="Q72" s="4">
        <f>IFERROR((SUMIF($J$2:K72,J72,$L$2:M72)-L72)/(COUNTIF($J$2:K72,J72)-1),0)</f>
        <v>1.2857142857142858</v>
      </c>
      <c r="R72" s="4">
        <f>IFERROR((SUMIF($AT$2:AT72,AT72,$AV$2:AW72)-AV72)/(COUNTIF($J$2:K72,J72)-1),0)</f>
        <v>1.1428571428571428</v>
      </c>
      <c r="S72" s="4">
        <f t="shared" si="51"/>
        <v>0.14285714285714302</v>
      </c>
      <c r="T72" s="5">
        <f>IFERROR((SUMIF($AY$2:AZ72,AY72,$BA$2:BB72)-BA72)/(COUNTIF($J$2:K72,K72)-1),0)</f>
        <v>1.6363636363636365</v>
      </c>
      <c r="U72" s="5">
        <f>IFERROR((SUMIF($BD$2:BE72,BD72,$BF$2:BG72)-BF72)/(COUNTIF($J$2:K72,K72)-1),0)</f>
        <v>0.63636363636363635</v>
      </c>
      <c r="V72" s="5">
        <f t="shared" si="52"/>
        <v>1</v>
      </c>
      <c r="W72" s="9">
        <f>IFERROR((SUMIF($J$2:J72,J72,L$2:L72)-L72)/(COUNTIF($J$2:J72,J72)-1),0)</f>
        <v>0</v>
      </c>
      <c r="X72" s="9">
        <f>IFERROR((SUMIF($J$2:J72,J72,M$2:M72)-M72)/(COUNTIF($J$2:J72,J72)-1),0)</f>
        <v>4</v>
      </c>
      <c r="Y72" s="9">
        <f t="shared" si="53"/>
        <v>-4</v>
      </c>
      <c r="Z72" s="1">
        <f>IFERROR((SUMIF($K$2:K72,J72,$M$2:M72))/(COUNTIF($K$2:K72,J72)),0)</f>
        <v>1.8</v>
      </c>
      <c r="AA72" s="1">
        <f>IFERROR((SUMIF($K$2:K72,J72,$L$2:L72))/(COUNTIF($K$2:K72,J72)),0)</f>
        <v>1.8</v>
      </c>
      <c r="AB72" s="1">
        <f t="shared" si="54"/>
        <v>0</v>
      </c>
      <c r="AC72" s="9">
        <f>IFERROR((SUMIF($J$2:J72,K72,$L$2:L72))/(COUNTIF($J$2:J72,K72)),0)</f>
        <v>2</v>
      </c>
      <c r="AD72" s="9">
        <f>IFERROR((SUMIF($J$2:J72,K72,$M$2:M72))/(COUNTIF($J$2:J72,K72)),0)</f>
        <v>0.4</v>
      </c>
      <c r="AE72" s="9">
        <f t="shared" si="55"/>
        <v>1.6</v>
      </c>
      <c r="AF72" s="1">
        <f>IFERROR((SUMIF(K$2:K72,K72,M$2:M72)-M72)/(COUNTIF($K$2:K72,K72)-1),0)</f>
        <v>1.3333333333333333</v>
      </c>
      <c r="AG72" s="1">
        <f>IFERROR((SUMIF(K$2:K72,K72,L$2:L72)-L72)/(COUNTIF($K$2:K72,K72)-1),0)</f>
        <v>0.83333333333333337</v>
      </c>
      <c r="AH72" s="1">
        <f t="shared" si="56"/>
        <v>0.49999999999999989</v>
      </c>
      <c r="AI72" s="1">
        <f t="shared" si="57"/>
        <v>0</v>
      </c>
      <c r="AJ72" s="1">
        <f t="shared" si="58"/>
        <v>3</v>
      </c>
      <c r="AK72" s="1">
        <f>SUMIF($J$2:K72,J72,AI$2:AJ72)-AI72</f>
        <v>7</v>
      </c>
      <c r="AL72" s="1">
        <f>SUMIF($AY$2:AZ72,AY72,$BI$2:BJ72)-BI72</f>
        <v>25</v>
      </c>
      <c r="AM72" s="1">
        <f>IFERROR((AK72)/(COUNTIF($J$2:K72,J72)-1),0)</f>
        <v>1</v>
      </c>
      <c r="AN72" s="1">
        <f>IFERROR((AL72)/(COUNTIF($J$2:K72,K72)-1),0)</f>
        <v>2.2727272727272729</v>
      </c>
      <c r="AP72" t="str">
        <f t="shared" si="59"/>
        <v>Red Bull Salzburg</v>
      </c>
      <c r="AQ72">
        <f>COUNTIF($J$2:J72,J72)</f>
        <v>3</v>
      </c>
      <c r="AR72">
        <f>COUNTIF($K$2:K72,K72)</f>
        <v>7</v>
      </c>
      <c r="AT72" s="1" t="str">
        <f t="shared" si="60"/>
        <v>SV Mattersburg</v>
      </c>
      <c r="AU72" s="1" t="str">
        <f t="shared" si="61"/>
        <v>LASK</v>
      </c>
      <c r="AV72">
        <f t="shared" si="62"/>
        <v>3</v>
      </c>
      <c r="AW72" s="1">
        <f t="shared" si="63"/>
        <v>1</v>
      </c>
      <c r="AY72" t="str">
        <f t="shared" si="32"/>
        <v>LASK</v>
      </c>
      <c r="AZ72" t="str">
        <f t="shared" si="33"/>
        <v>SV Mattersburg</v>
      </c>
      <c r="BA72">
        <f t="shared" si="34"/>
        <v>3</v>
      </c>
      <c r="BB72">
        <f t="shared" si="35"/>
        <v>1</v>
      </c>
      <c r="BD72" t="str">
        <f t="shared" si="36"/>
        <v>LASK</v>
      </c>
      <c r="BE72" t="str">
        <f t="shared" si="37"/>
        <v>SV Mattersburg</v>
      </c>
      <c r="BF72">
        <f t="shared" si="64"/>
        <v>1</v>
      </c>
      <c r="BG72">
        <f t="shared" si="65"/>
        <v>3</v>
      </c>
      <c r="BI72">
        <f t="shared" si="38"/>
        <v>3</v>
      </c>
      <c r="BJ72">
        <f t="shared" si="39"/>
        <v>0</v>
      </c>
    </row>
    <row r="73" spans="1:62" x14ac:dyDescent="0.25">
      <c r="A73" t="s">
        <v>47</v>
      </c>
      <c r="B73" t="s">
        <v>251</v>
      </c>
      <c r="C73" t="s">
        <v>105</v>
      </c>
      <c r="D73" t="s">
        <v>70</v>
      </c>
      <c r="E73" t="s">
        <v>64</v>
      </c>
      <c r="F73" s="15">
        <v>0.60416666666666663</v>
      </c>
      <c r="G73" s="16">
        <v>3887</v>
      </c>
      <c r="H73" s="17">
        <v>14</v>
      </c>
      <c r="I73" s="17">
        <v>0</v>
      </c>
      <c r="J73" s="1" t="s">
        <v>49</v>
      </c>
      <c r="K73" s="1" t="s">
        <v>245</v>
      </c>
      <c r="L73" s="20">
        <v>3</v>
      </c>
      <c r="M73" s="20">
        <v>1</v>
      </c>
      <c r="N73" s="1" t="str">
        <f t="shared" si="48"/>
        <v>S</v>
      </c>
      <c r="O73" s="1" t="str">
        <f t="shared" si="49"/>
        <v>N</v>
      </c>
      <c r="P73" s="1">
        <f t="shared" si="50"/>
        <v>2</v>
      </c>
      <c r="Q73" s="4">
        <f>IFERROR((SUMIF($J$2:K73,J73,$L$2:M73)-L73)/(COUNTIF($J$2:K73,J73)-1),0)</f>
        <v>1.8571428571428572</v>
      </c>
      <c r="R73" s="4">
        <f>IFERROR((SUMIF($AT$2:AT73,AT73,$AV$2:AW73)-AV73)/(COUNTIF($J$2:K73,J73)-1),0)</f>
        <v>0.14285714285714285</v>
      </c>
      <c r="S73" s="4">
        <f t="shared" si="51"/>
        <v>1.7142857142857144</v>
      </c>
      <c r="T73" s="5">
        <f>IFERROR((SUMIF($AY$2:AZ73,AY73,$BA$2:BB73)-BA73)/(COUNTIF($J$2:K73,K73)-1),0)</f>
        <v>1.5714285714285714</v>
      </c>
      <c r="U73" s="5">
        <f>IFERROR((SUMIF($BD$2:BE73,BD73,$BF$2:BG73)-BF73)/(COUNTIF($J$2:K73,K73)-1),0)</f>
        <v>1.8571428571428572</v>
      </c>
      <c r="V73" s="5">
        <f t="shared" si="52"/>
        <v>-0.28571428571428581</v>
      </c>
      <c r="W73" s="9">
        <f>IFERROR((SUMIF($J$2:J73,J73,L$2:L73)-L73)/(COUNTIF($J$2:J73,J73)-1),0)</f>
        <v>1</v>
      </c>
      <c r="X73" s="9">
        <f>IFERROR((SUMIF($J$2:J73,J73,M$2:M73)-M73)/(COUNTIF($J$2:J73,J73)-1),0)</f>
        <v>0.5</v>
      </c>
      <c r="Y73" s="9">
        <f t="shared" si="53"/>
        <v>0.5</v>
      </c>
      <c r="Z73" s="1">
        <f>IFERROR((SUMIF($K$2:K73,J73,$M$2:M73))/(COUNTIF($K$2:K73,J73)),0)</f>
        <v>2.2000000000000002</v>
      </c>
      <c r="AA73" s="1">
        <f>IFERROR((SUMIF($K$2:K73,J73,$L$2:L73))/(COUNTIF($K$2:K73,J73)),0)</f>
        <v>1.4</v>
      </c>
      <c r="AB73" s="1">
        <f t="shared" si="54"/>
        <v>0.80000000000000027</v>
      </c>
      <c r="AC73" s="9">
        <f>IFERROR((SUMIF($J$2:J73,K73,$L$2:L73))/(COUNTIF($J$2:J73,K73)),0)</f>
        <v>1.3333333333333333</v>
      </c>
      <c r="AD73" s="9">
        <f>IFERROR((SUMIF($J$2:J73,K73,$M$2:M73))/(COUNTIF($J$2:J73,K73)),0)</f>
        <v>2</v>
      </c>
      <c r="AE73" s="9">
        <f t="shared" si="55"/>
        <v>-0.66666666666666674</v>
      </c>
      <c r="AF73" s="1">
        <f>IFERROR((SUMIF(K$2:K73,K73,M$2:M73)-M73)/(COUNTIF($K$2:K73,K73)-1),0)</f>
        <v>1.75</v>
      </c>
      <c r="AG73" s="1">
        <f>IFERROR((SUMIF(K$2:K73,K73,L$2:L73)-L73)/(COUNTIF($K$2:K73,K73)-1),0)</f>
        <v>1.75</v>
      </c>
      <c r="AH73" s="1">
        <f t="shared" si="56"/>
        <v>0</v>
      </c>
      <c r="AI73" s="1">
        <f t="shared" si="57"/>
        <v>3</v>
      </c>
      <c r="AJ73" s="1">
        <f t="shared" si="58"/>
        <v>0</v>
      </c>
      <c r="AK73" s="1">
        <f>SUMIF($J$2:K73,J73,AI$2:AJ73)-AI73</f>
        <v>11</v>
      </c>
      <c r="AL73" s="1">
        <f>SUMIF($AY$2:AZ73,AY73,$BI$2:BJ73)-BI73</f>
        <v>9</v>
      </c>
      <c r="AM73" s="1">
        <f>IFERROR((AK73)/(COUNTIF($J$2:K73,J73)-1),0)</f>
        <v>1.5714285714285714</v>
      </c>
      <c r="AN73" s="1">
        <f>IFERROR((AL73)/(COUNTIF($J$2:K73,K73)-1),0)</f>
        <v>1.2857142857142858</v>
      </c>
      <c r="AP73" t="str">
        <f t="shared" si="59"/>
        <v>FK Austria Wien</v>
      </c>
      <c r="AQ73">
        <f>COUNTIF($J$2:J73,J73)</f>
        <v>3</v>
      </c>
      <c r="AR73">
        <f>COUNTIF($K$2:K73,K73)</f>
        <v>5</v>
      </c>
      <c r="AT73" s="1" t="str">
        <f t="shared" si="60"/>
        <v>Wolfsberger AC</v>
      </c>
      <c r="AU73" s="1" t="str">
        <f t="shared" si="61"/>
        <v>FC Wacker Innsbruck</v>
      </c>
      <c r="AV73">
        <f t="shared" si="62"/>
        <v>1</v>
      </c>
      <c r="AW73" s="1">
        <f t="shared" si="63"/>
        <v>3</v>
      </c>
      <c r="AY73" t="str">
        <f t="shared" si="32"/>
        <v>FC Wacker Innsbruck</v>
      </c>
      <c r="AZ73" t="str">
        <f t="shared" si="33"/>
        <v>Wolfsberger AC</v>
      </c>
      <c r="BA73">
        <f t="shared" si="34"/>
        <v>1</v>
      </c>
      <c r="BB73">
        <f t="shared" si="35"/>
        <v>3</v>
      </c>
      <c r="BD73" t="str">
        <f t="shared" si="36"/>
        <v>FC Wacker Innsbruck</v>
      </c>
      <c r="BE73" t="str">
        <f t="shared" si="37"/>
        <v>Wolfsberger AC</v>
      </c>
      <c r="BF73">
        <f t="shared" si="64"/>
        <v>3</v>
      </c>
      <c r="BG73">
        <f t="shared" si="65"/>
        <v>1</v>
      </c>
      <c r="BI73">
        <f t="shared" si="38"/>
        <v>0</v>
      </c>
      <c r="BJ73">
        <f t="shared" si="39"/>
        <v>3</v>
      </c>
    </row>
    <row r="74" spans="1:62" x14ac:dyDescent="0.25">
      <c r="A74" t="s">
        <v>72</v>
      </c>
      <c r="B74" t="s">
        <v>310</v>
      </c>
      <c r="C74" t="s">
        <v>105</v>
      </c>
      <c r="D74" t="s">
        <v>70</v>
      </c>
      <c r="E74" t="s">
        <v>61</v>
      </c>
      <c r="F74" s="15">
        <v>0.875</v>
      </c>
      <c r="G74" s="16">
        <v>24057</v>
      </c>
      <c r="H74" s="17">
        <v>5</v>
      </c>
      <c r="I74" s="17">
        <v>0</v>
      </c>
      <c r="J74" s="1" t="s">
        <v>311</v>
      </c>
      <c r="K74" s="1" t="s">
        <v>40</v>
      </c>
      <c r="L74" s="20">
        <v>2</v>
      </c>
      <c r="M74" s="20">
        <v>3</v>
      </c>
      <c r="N74" s="1" t="str">
        <f t="shared" si="48"/>
        <v>N</v>
      </c>
      <c r="O74" s="1" t="str">
        <f t="shared" si="49"/>
        <v>S</v>
      </c>
      <c r="P74" s="1">
        <f t="shared" si="50"/>
        <v>-1</v>
      </c>
      <c r="Q74" s="4">
        <f>IFERROR((SUMIF($J$2:K74,J74,$L$2:M74)-L74)/(COUNTIF($J$2:K74,J74)-1),0)</f>
        <v>0</v>
      </c>
      <c r="R74" s="4">
        <f>IFERROR((SUMIF($AT$2:AT74,AT74,$AV$2:AW74)-AV74)/(COUNTIF($J$2:K74,J74)-1),0)</f>
        <v>0</v>
      </c>
      <c r="S74" s="4">
        <f t="shared" si="51"/>
        <v>0</v>
      </c>
      <c r="T74" s="5">
        <f>IFERROR((SUMIF($AY$2:AZ74,AY74,$BA$2:BB74)-BA74)/(COUNTIF($J$2:K74,K74)-1),0)</f>
        <v>2.5</v>
      </c>
      <c r="U74" s="5">
        <f>IFERROR((SUMIF($BD$2:BE74,BD74,$BF$2:BG74)-BF74)/(COUNTIF($J$2:K74,K74)-1),0)</f>
        <v>0.58333333333333337</v>
      </c>
      <c r="V74" s="5">
        <f t="shared" si="52"/>
        <v>1.9166666666666665</v>
      </c>
      <c r="W74" s="9">
        <f>IFERROR((SUMIF($J$2:J74,J74,L$2:L74)-L74)/(COUNTIF($J$2:J74,J74)-1),0)</f>
        <v>0</v>
      </c>
      <c r="X74" s="9">
        <f>IFERROR((SUMIF($J$2:J74,J74,M$2:M74)-M74)/(COUNTIF($J$2:J74,J74)-1),0)</f>
        <v>0</v>
      </c>
      <c r="Y74" s="9">
        <f t="shared" si="53"/>
        <v>0</v>
      </c>
      <c r="Z74" s="1">
        <f>IFERROR((SUMIF($K$2:K74,J74,$M$2:M74))/(COUNTIF($K$2:K74,J74)),0)</f>
        <v>0</v>
      </c>
      <c r="AA74" s="1">
        <f>IFERROR((SUMIF($K$2:K74,J74,$L$2:L74))/(COUNTIF($K$2:K74,J74)),0)</f>
        <v>0</v>
      </c>
      <c r="AB74" s="1">
        <f t="shared" si="54"/>
        <v>0</v>
      </c>
      <c r="AC74" s="9">
        <f>IFERROR((SUMIF($J$2:J74,K74,$L$2:L74))/(COUNTIF($J$2:J74,K74)),0)</f>
        <v>2.5</v>
      </c>
      <c r="AD74" s="9">
        <f>IFERROR((SUMIF($J$2:J74,K74,$M$2:M74))/(COUNTIF($J$2:J74,K74)),0)</f>
        <v>0.66666666666666663</v>
      </c>
      <c r="AE74" s="9">
        <f t="shared" si="55"/>
        <v>1.8333333333333335</v>
      </c>
      <c r="AF74" s="1">
        <f>IFERROR((SUMIF(K$2:K74,K74,M$2:M74)-M74)/(COUNTIF($K$2:K74,K74)-1),0)</f>
        <v>2.5</v>
      </c>
      <c r="AG74" s="1">
        <f>IFERROR((SUMIF(K$2:K74,K74,L$2:L74)-L74)/(COUNTIF($K$2:K74,K74)-1),0)</f>
        <v>0.5</v>
      </c>
      <c r="AH74" s="1">
        <f t="shared" si="56"/>
        <v>2</v>
      </c>
      <c r="AI74" s="1">
        <f t="shared" si="57"/>
        <v>0</v>
      </c>
      <c r="AJ74" s="1">
        <f t="shared" si="58"/>
        <v>3</v>
      </c>
      <c r="AK74" s="1">
        <f>SUMIF($J$2:K74,J74,AI$2:AJ74)-AI74</f>
        <v>0</v>
      </c>
      <c r="AL74" s="1">
        <f>SUMIF($AY$2:AZ74,AY74,$BI$2:BJ74)-BI74</f>
        <v>32</v>
      </c>
      <c r="AM74" s="1">
        <f>IFERROR((AK74)/(COUNTIF($J$2:K74,J74)-1),0)</f>
        <v>0</v>
      </c>
      <c r="AN74" s="1">
        <f>IFERROR((AL74)/(COUNTIF($J$2:K74,K74)-1),0)</f>
        <v>2.6666666666666665</v>
      </c>
      <c r="AP74" t="str">
        <f t="shared" si="59"/>
        <v>Red Bull Salzburg</v>
      </c>
      <c r="AQ74">
        <f>COUNTIF($J$2:J74,J74)</f>
        <v>1</v>
      </c>
      <c r="AR74">
        <f>COUNTIF($K$2:K74,K74)</f>
        <v>7</v>
      </c>
      <c r="AT74" s="1" t="str">
        <f t="shared" si="60"/>
        <v>RasenBallsport Leipzig</v>
      </c>
      <c r="AU74" s="1" t="str">
        <f t="shared" si="61"/>
        <v>Red Bull Salzburg</v>
      </c>
      <c r="AV74">
        <f t="shared" si="62"/>
        <v>3</v>
      </c>
      <c r="AW74" s="1">
        <f t="shared" si="63"/>
        <v>2</v>
      </c>
      <c r="AY74" t="str">
        <f t="shared" si="32"/>
        <v>Red Bull Salzburg</v>
      </c>
      <c r="AZ74" t="str">
        <f t="shared" si="33"/>
        <v>RasenBallsport Leipzig</v>
      </c>
      <c r="BA74">
        <f t="shared" si="34"/>
        <v>3</v>
      </c>
      <c r="BB74">
        <f t="shared" si="35"/>
        <v>2</v>
      </c>
      <c r="BD74" t="str">
        <f t="shared" si="36"/>
        <v>Red Bull Salzburg</v>
      </c>
      <c r="BE74" t="str">
        <f t="shared" si="37"/>
        <v>RasenBallsport Leipzig</v>
      </c>
      <c r="BF74">
        <f t="shared" si="64"/>
        <v>2</v>
      </c>
      <c r="BG74">
        <f t="shared" si="65"/>
        <v>3</v>
      </c>
      <c r="BI74">
        <f t="shared" si="38"/>
        <v>3</v>
      </c>
      <c r="BJ74">
        <f t="shared" si="39"/>
        <v>0</v>
      </c>
    </row>
    <row r="75" spans="1:62" x14ac:dyDescent="0.25">
      <c r="A75" t="s">
        <v>72</v>
      </c>
      <c r="B75" t="s">
        <v>310</v>
      </c>
      <c r="C75" t="s">
        <v>105</v>
      </c>
      <c r="D75" t="s">
        <v>70</v>
      </c>
      <c r="E75" t="s">
        <v>61</v>
      </c>
      <c r="F75" s="15">
        <v>0.78819444444444453</v>
      </c>
      <c r="G75" s="16">
        <v>21400</v>
      </c>
      <c r="H75" s="17">
        <v>4</v>
      </c>
      <c r="I75" s="17">
        <v>0</v>
      </c>
      <c r="J75" s="1" t="s">
        <v>71</v>
      </c>
      <c r="K75" s="1" t="s">
        <v>353</v>
      </c>
      <c r="L75" s="20">
        <v>2</v>
      </c>
      <c r="M75" s="20">
        <v>0</v>
      </c>
      <c r="N75" s="1" t="str">
        <f t="shared" si="48"/>
        <v>S</v>
      </c>
      <c r="O75" s="1" t="str">
        <f t="shared" si="49"/>
        <v>N</v>
      </c>
      <c r="P75" s="1">
        <f t="shared" si="50"/>
        <v>2</v>
      </c>
      <c r="Q75" s="4">
        <f>IFERROR((SUMIF($J$2:K75,J75,$L$2:M75)-L75)/(COUNTIF($J$2:K75,J75)-1),0)</f>
        <v>1.8333333333333333</v>
      </c>
      <c r="R75" s="4">
        <f>IFERROR((SUMIF($AT$2:AT75,AT75,$AV$2:AW75)-AV75)/(COUNTIF($J$2:K75,J75)-1),0)</f>
        <v>0.33333333333333331</v>
      </c>
      <c r="S75" s="4">
        <f t="shared" si="51"/>
        <v>1.5</v>
      </c>
      <c r="T75" s="5">
        <f>IFERROR((SUMIF($AY$2:AZ75,AY75,$BA$2:BB75)-BA75)/(COUNTIF($J$2:K75,K75)-1),0)</f>
        <v>0</v>
      </c>
      <c r="U75" s="5">
        <f>IFERROR((SUMIF($BD$2:BE75,BD75,$BF$2:BG75)-BF75)/(COUNTIF($J$2:K75,K75)-1),0)</f>
        <v>0</v>
      </c>
      <c r="V75" s="5">
        <f t="shared" si="52"/>
        <v>0</v>
      </c>
      <c r="W75" s="9">
        <f>IFERROR((SUMIF($J$2:J75,J75,L$2:L75)-L75)/(COUNTIF($J$2:J75,J75)-1),0)</f>
        <v>1.6666666666666667</v>
      </c>
      <c r="X75" s="9">
        <f>IFERROR((SUMIF($J$2:J75,J75,M$2:M75)-M75)/(COUNTIF($J$2:J75,J75)-1),0)</f>
        <v>0.66666666666666663</v>
      </c>
      <c r="Y75" s="9">
        <f t="shared" si="53"/>
        <v>1</v>
      </c>
      <c r="Z75" s="1">
        <f>IFERROR((SUMIF($K$2:K75,J75,$M$2:M75))/(COUNTIF($K$2:K75,J75)),0)</f>
        <v>2</v>
      </c>
      <c r="AA75" s="1">
        <f>IFERROR((SUMIF($K$2:K75,J75,$L$2:L75))/(COUNTIF($K$2:K75,J75)),0)</f>
        <v>1.1666666666666667</v>
      </c>
      <c r="AB75" s="1">
        <f t="shared" si="54"/>
        <v>0.83333333333333326</v>
      </c>
      <c r="AC75" s="9">
        <f>IFERROR((SUMIF($J$2:J75,K75,$L$2:L75))/(COUNTIF($J$2:J75,K75)),0)</f>
        <v>0</v>
      </c>
      <c r="AD75" s="9">
        <f>IFERROR((SUMIF($J$2:J75,K75,$M$2:M75))/(COUNTIF($J$2:J75,K75)),0)</f>
        <v>0</v>
      </c>
      <c r="AE75" s="9">
        <f t="shared" si="55"/>
        <v>0</v>
      </c>
      <c r="AF75" s="1">
        <f>IFERROR((SUMIF(K$2:K75,K75,M$2:M75)-M75)/(COUNTIF($K$2:K75,K75)-1),0)</f>
        <v>0</v>
      </c>
      <c r="AG75" s="1">
        <f>IFERROR((SUMIF(K$2:K75,K75,L$2:L75)-L75)/(COUNTIF($K$2:K75,K75)-1),0)</f>
        <v>0</v>
      </c>
      <c r="AH75" s="1">
        <f t="shared" si="56"/>
        <v>0</v>
      </c>
      <c r="AI75" s="1">
        <f t="shared" si="57"/>
        <v>3</v>
      </c>
      <c r="AJ75" s="1">
        <f t="shared" si="58"/>
        <v>0</v>
      </c>
      <c r="AK75" s="1">
        <f>SUMIF($J$2:K75,J75,AI$2:AJ75)-AI75</f>
        <v>18</v>
      </c>
      <c r="AL75" s="1">
        <f>SUMIF($AY$2:AZ75,AY75,$BI$2:BJ75)-BI75</f>
        <v>0</v>
      </c>
      <c r="AM75" s="1">
        <f>IFERROR((AK75)/(COUNTIF($J$2:K75,J75)-1),0)</f>
        <v>1.5</v>
      </c>
      <c r="AN75" s="1">
        <f>IFERROR((AL75)/(COUNTIF($J$2:K75,K75)-1),0)</f>
        <v>0</v>
      </c>
      <c r="AP75" t="str">
        <f t="shared" si="59"/>
        <v>SC Rheindorf Altach</v>
      </c>
      <c r="AQ75">
        <f>COUNTIF($J$2:J75,J75)</f>
        <v>7</v>
      </c>
      <c r="AR75">
        <f>COUNTIF($K$2:K75,K75)</f>
        <v>1</v>
      </c>
      <c r="AT75" s="1" t="str">
        <f t="shared" si="60"/>
        <v>SK Rapid Wien</v>
      </c>
      <c r="AU75" s="1" t="str">
        <f t="shared" si="61"/>
        <v>Spartak Moskau</v>
      </c>
      <c r="AV75">
        <f t="shared" si="62"/>
        <v>0</v>
      </c>
      <c r="AW75" s="1">
        <f t="shared" si="63"/>
        <v>2</v>
      </c>
      <c r="AY75" t="str">
        <f t="shared" si="32"/>
        <v>Spartak Moskau</v>
      </c>
      <c r="AZ75" t="str">
        <f t="shared" si="33"/>
        <v>SK Rapid Wien</v>
      </c>
      <c r="BA75">
        <f t="shared" si="34"/>
        <v>0</v>
      </c>
      <c r="BB75">
        <f t="shared" si="35"/>
        <v>2</v>
      </c>
      <c r="BD75" t="str">
        <f t="shared" si="36"/>
        <v>Spartak Moskau</v>
      </c>
      <c r="BE75" t="str">
        <f t="shared" si="37"/>
        <v>SK Rapid Wien</v>
      </c>
      <c r="BF75">
        <f t="shared" si="64"/>
        <v>2</v>
      </c>
      <c r="BG75">
        <f t="shared" si="65"/>
        <v>0</v>
      </c>
      <c r="BI75">
        <f t="shared" si="38"/>
        <v>0</v>
      </c>
      <c r="BJ75">
        <f t="shared" si="39"/>
        <v>3</v>
      </c>
    </row>
    <row r="76" spans="1:62" x14ac:dyDescent="0.25">
      <c r="A76" t="s">
        <v>47</v>
      </c>
      <c r="B76" t="s">
        <v>294</v>
      </c>
      <c r="C76" t="s">
        <v>105</v>
      </c>
      <c r="D76" t="s">
        <v>70</v>
      </c>
      <c r="E76" t="s">
        <v>43</v>
      </c>
      <c r="F76" s="15">
        <v>0.70833333333333337</v>
      </c>
      <c r="G76" s="16">
        <v>6958</v>
      </c>
      <c r="H76" s="17">
        <v>7</v>
      </c>
      <c r="I76" s="17">
        <v>0</v>
      </c>
      <c r="J76" s="1" t="s">
        <v>68</v>
      </c>
      <c r="K76" s="1" t="s">
        <v>76</v>
      </c>
      <c r="L76" s="20">
        <v>1</v>
      </c>
      <c r="M76" s="20">
        <v>2</v>
      </c>
      <c r="N76" s="1" t="str">
        <f t="shared" si="48"/>
        <v>N</v>
      </c>
      <c r="O76" s="1" t="str">
        <f t="shared" si="49"/>
        <v>S</v>
      </c>
      <c r="P76" s="1">
        <f t="shared" si="50"/>
        <v>-1</v>
      </c>
      <c r="Q76" s="4">
        <f>IFERROR((SUMIF($J$2:K76,J76,$L$2:M76)-L76)/(COUNTIF($J$2:K76,J76)-1),0)</f>
        <v>1.25</v>
      </c>
      <c r="R76" s="4">
        <f>IFERROR((SUMIF($AT$2:AT76,AT76,$AV$2:AW76)-AV76)/(COUNTIF($J$2:K76,J76)-1),0)</f>
        <v>0.75</v>
      </c>
      <c r="S76" s="4">
        <f t="shared" si="51"/>
        <v>0.5</v>
      </c>
      <c r="T76" s="5">
        <f>IFERROR((SUMIF($AY$2:AZ76,AY76,$BA$2:BB76)-BA76)/(COUNTIF($J$2:K76,K76)-1),0)</f>
        <v>1.25</v>
      </c>
      <c r="U76" s="5">
        <f>IFERROR((SUMIF($BD$2:BE76,BD76,$BF$2:BG76)-BF76)/(COUNTIF($J$2:K76,K76)-1),0)</f>
        <v>2.5</v>
      </c>
      <c r="V76" s="5">
        <f t="shared" si="52"/>
        <v>-1.25</v>
      </c>
      <c r="W76" s="9">
        <f>IFERROR((SUMIF($J$2:J76,J76,L$2:L76)-L76)/(COUNTIF($J$2:J76,J76)-1),0)</f>
        <v>1.2</v>
      </c>
      <c r="X76" s="9">
        <f>IFERROR((SUMIF($J$2:J76,J76,M$2:M76)-M76)/(COUNTIF($J$2:J76,J76)-1),0)</f>
        <v>1.8</v>
      </c>
      <c r="Y76" s="9">
        <f t="shared" si="53"/>
        <v>-0.60000000000000009</v>
      </c>
      <c r="Z76" s="1">
        <f>IFERROR((SUMIF($K$2:K76,J76,$M$2:M76))/(COUNTIF($K$2:K76,J76)),0)</f>
        <v>1.2857142857142858</v>
      </c>
      <c r="AA76" s="1">
        <f>IFERROR((SUMIF($K$2:K76,J76,$L$2:L76))/(COUNTIF($K$2:K76,J76)),0)</f>
        <v>2</v>
      </c>
      <c r="AB76" s="1">
        <f t="shared" si="54"/>
        <v>-0.71428571428571419</v>
      </c>
      <c r="AC76" s="9">
        <f>IFERROR((SUMIF($J$2:J76,K76,$L$2:L76))/(COUNTIF($J$2:J76,K76)),0)</f>
        <v>0.33333333333333331</v>
      </c>
      <c r="AD76" s="9">
        <f>IFERROR((SUMIF($J$2:J76,K76,$M$2:M76))/(COUNTIF($J$2:J76,K76)),0)</f>
        <v>3.6666666666666665</v>
      </c>
      <c r="AE76" s="9">
        <f t="shared" si="55"/>
        <v>-3.333333333333333</v>
      </c>
      <c r="AF76" s="1">
        <f>IFERROR((SUMIF(K$2:K76,K76,M$2:M76)-M76)/(COUNTIF($K$2:K76,K76)-1),0)</f>
        <v>1.8</v>
      </c>
      <c r="AG76" s="1">
        <f>IFERROR((SUMIF(K$2:K76,K76,L$2:L76)-L76)/(COUNTIF($K$2:K76,K76)-1),0)</f>
        <v>1.8</v>
      </c>
      <c r="AH76" s="1">
        <f t="shared" si="56"/>
        <v>0</v>
      </c>
      <c r="AI76" s="1">
        <f t="shared" si="57"/>
        <v>0</v>
      </c>
      <c r="AJ76" s="1">
        <f t="shared" si="58"/>
        <v>3</v>
      </c>
      <c r="AK76" s="1">
        <f>SUMIF($J$2:K76,J76,AI$2:AJ76)-AI76</f>
        <v>15</v>
      </c>
      <c r="AL76" s="1">
        <f>SUMIF($AY$2:AZ76,AY76,$BI$2:BJ76)-BI76</f>
        <v>7</v>
      </c>
      <c r="AM76" s="1">
        <f>IFERROR((AK76)/(COUNTIF($J$2:K76,J76)-1),0)</f>
        <v>1.25</v>
      </c>
      <c r="AN76" s="1">
        <f>IFERROR((AL76)/(COUNTIF($J$2:K76,K76)-1),0)</f>
        <v>0.875</v>
      </c>
      <c r="AP76" t="str">
        <f t="shared" si="59"/>
        <v>TSV Hartberg</v>
      </c>
      <c r="AQ76">
        <f>COUNTIF($J$2:J76,J76)</f>
        <v>6</v>
      </c>
      <c r="AR76">
        <f>COUNTIF($K$2:K76,K76)</f>
        <v>6</v>
      </c>
      <c r="AT76" s="1" t="str">
        <f t="shared" si="60"/>
        <v>SK Sturm Graz</v>
      </c>
      <c r="AU76" s="1" t="str">
        <f t="shared" si="61"/>
        <v>SV Mattersburg</v>
      </c>
      <c r="AV76">
        <f t="shared" si="62"/>
        <v>2</v>
      </c>
      <c r="AW76" s="1">
        <f t="shared" si="63"/>
        <v>1</v>
      </c>
      <c r="AY76" t="str">
        <f t="shared" si="32"/>
        <v>SV Mattersburg</v>
      </c>
      <c r="AZ76" t="str">
        <f t="shared" si="33"/>
        <v>SK Sturm Graz</v>
      </c>
      <c r="BA76">
        <f t="shared" si="34"/>
        <v>2</v>
      </c>
      <c r="BB76">
        <f t="shared" si="35"/>
        <v>1</v>
      </c>
      <c r="BD76" t="str">
        <f t="shared" si="36"/>
        <v>SV Mattersburg</v>
      </c>
      <c r="BE76" t="str">
        <f t="shared" si="37"/>
        <v>SK Sturm Graz</v>
      </c>
      <c r="BF76">
        <f t="shared" si="64"/>
        <v>1</v>
      </c>
      <c r="BG76">
        <f t="shared" si="65"/>
        <v>2</v>
      </c>
      <c r="BI76">
        <f t="shared" si="38"/>
        <v>3</v>
      </c>
      <c r="BJ76">
        <f t="shared" si="39"/>
        <v>0</v>
      </c>
    </row>
    <row r="77" spans="1:62" x14ac:dyDescent="0.25">
      <c r="A77" t="s">
        <v>47</v>
      </c>
      <c r="B77" t="s">
        <v>294</v>
      </c>
      <c r="C77" t="s">
        <v>105</v>
      </c>
      <c r="D77" t="s">
        <v>70</v>
      </c>
      <c r="E77" t="s">
        <v>43</v>
      </c>
      <c r="F77" s="15">
        <v>0.70833333333333337</v>
      </c>
      <c r="G77" s="16">
        <v>2565</v>
      </c>
      <c r="H77" s="17">
        <v>7</v>
      </c>
      <c r="I77" s="17">
        <v>0</v>
      </c>
      <c r="J77" s="1" t="s">
        <v>65</v>
      </c>
      <c r="K77" s="1" t="s">
        <v>216</v>
      </c>
      <c r="L77" s="20">
        <v>3</v>
      </c>
      <c r="M77" s="20">
        <v>0</v>
      </c>
      <c r="N77" s="1" t="str">
        <f t="shared" si="48"/>
        <v>S</v>
      </c>
      <c r="O77" s="1" t="str">
        <f t="shared" si="49"/>
        <v>N</v>
      </c>
      <c r="P77" s="1">
        <f t="shared" si="50"/>
        <v>3</v>
      </c>
      <c r="Q77" s="4">
        <f>IFERROR((SUMIF($J$2:K77,J77,$L$2:M77)-L77)/(COUNTIF($J$2:K77,J77)-1),0)</f>
        <v>2.125</v>
      </c>
      <c r="R77" s="4">
        <f>IFERROR((SUMIF($AT$2:AT77,AT77,$AV$2:AW77)-AV77)/(COUNTIF($J$2:K77,J77)-1),0)</f>
        <v>0.75</v>
      </c>
      <c r="S77" s="4">
        <f t="shared" ref="S77:S140" si="66">Q77-R77</f>
        <v>1.375</v>
      </c>
      <c r="T77" s="5">
        <f>IFERROR((SUMIF($AY$2:AZ77,AY77,$BA$2:BB77)-BA77)/(COUNTIF($J$2:K77,K77)-1),0)</f>
        <v>1.25</v>
      </c>
      <c r="U77" s="5">
        <f>IFERROR((SUMIF($BD$2:BE77,BD77,$BF$2:BG77)-BF77)/(COUNTIF($J$2:K77,K77)-1),0)</f>
        <v>1.625</v>
      </c>
      <c r="V77" s="5">
        <f t="shared" ref="V77:V140" si="67">T77-U77</f>
        <v>-0.375</v>
      </c>
      <c r="W77" s="9">
        <f>IFERROR((SUMIF($J$2:J77,J77,L$2:L77)-L77)/(COUNTIF($J$2:J77,J77)-1),0)</f>
        <v>1.75</v>
      </c>
      <c r="X77" s="9">
        <f>IFERROR((SUMIF($J$2:J77,J77,M$2:M77)-M77)/(COUNTIF($J$2:J77,J77)-1),0)</f>
        <v>1.5</v>
      </c>
      <c r="Y77" s="9">
        <f t="shared" ref="Y77:Y140" si="68">W77-X77</f>
        <v>0.25</v>
      </c>
      <c r="Z77" s="1">
        <f>IFERROR((SUMIF($K$2:K77,J77,$M$2:M77))/(COUNTIF($K$2:K77,J77)),0)</f>
        <v>2.5</v>
      </c>
      <c r="AA77" s="1">
        <f>IFERROR((SUMIF($K$2:K77,J77,$L$2:L77))/(COUNTIF($K$2:K77,J77)),0)</f>
        <v>0.25</v>
      </c>
      <c r="AB77" s="1">
        <f t="shared" ref="AB77:AB140" si="69">Z77-AA77</f>
        <v>2.25</v>
      </c>
      <c r="AC77" s="9">
        <f>IFERROR((SUMIF($J$2:J77,K77,$L$2:L77))/(COUNTIF($J$2:J77,K77)),0)</f>
        <v>1.5</v>
      </c>
      <c r="AD77" s="9">
        <f>IFERROR((SUMIF($J$2:J77,K77,$M$2:M77))/(COUNTIF($J$2:J77,K77)),0)</f>
        <v>1.25</v>
      </c>
      <c r="AE77" s="9">
        <f t="shared" ref="AE77:AE140" si="70">AC77-AD77</f>
        <v>0.25</v>
      </c>
      <c r="AF77" s="1">
        <f>IFERROR((SUMIF(K$2:K77,K77,M$2:M77)-M77)/(COUNTIF($K$2:K77,K77)-1),0)</f>
        <v>1</v>
      </c>
      <c r="AG77" s="1">
        <f>IFERROR((SUMIF(K$2:K77,K77,L$2:L77)-L77)/(COUNTIF($K$2:K77,K77)-1),0)</f>
        <v>2</v>
      </c>
      <c r="AH77" s="1">
        <f t="shared" ref="AH77:AH140" si="71">AF77-AG77</f>
        <v>-1</v>
      </c>
      <c r="AI77" s="1">
        <f t="shared" si="57"/>
        <v>3</v>
      </c>
      <c r="AJ77" s="1">
        <f t="shared" si="58"/>
        <v>0</v>
      </c>
      <c r="AK77" s="1">
        <f>SUMIF($J$2:K77,J77,AI$2:AJ77)-AI77</f>
        <v>17</v>
      </c>
      <c r="AL77" s="1">
        <f>SUMIF($AY$2:AZ77,AY77,$BI$2:BJ77)-BI77</f>
        <v>7</v>
      </c>
      <c r="AM77" s="1">
        <f>IFERROR((AK77)/(COUNTIF($J$2:K77,J77)-1),0)</f>
        <v>2.125</v>
      </c>
      <c r="AN77" s="1">
        <f>IFERROR((AL77)/(COUNTIF($J$2:K77,K77)-1),0)</f>
        <v>0.875</v>
      </c>
      <c r="AP77" t="str">
        <f t="shared" si="59"/>
        <v>Wolfsberger AC</v>
      </c>
      <c r="AQ77">
        <f>COUNTIF($J$2:J77,J77)</f>
        <v>5</v>
      </c>
      <c r="AR77">
        <f>COUNTIF($K$2:K77,K77)</f>
        <v>5</v>
      </c>
      <c r="AT77" s="1" t="str">
        <f t="shared" si="60"/>
        <v>SKN St. Pölten</v>
      </c>
      <c r="AU77" s="1" t="str">
        <f t="shared" si="61"/>
        <v>TSV Hartberg</v>
      </c>
      <c r="AV77">
        <f t="shared" si="62"/>
        <v>0</v>
      </c>
      <c r="AW77" s="1">
        <f t="shared" si="63"/>
        <v>3</v>
      </c>
      <c r="AY77" t="str">
        <f t="shared" si="32"/>
        <v>TSV Hartberg</v>
      </c>
      <c r="AZ77" t="str">
        <f t="shared" si="33"/>
        <v>SKN St. Pölten</v>
      </c>
      <c r="BA77">
        <f t="shared" si="34"/>
        <v>0</v>
      </c>
      <c r="BB77">
        <f t="shared" si="35"/>
        <v>3</v>
      </c>
      <c r="BD77" t="str">
        <f t="shared" si="36"/>
        <v>TSV Hartberg</v>
      </c>
      <c r="BE77" t="str">
        <f t="shared" si="37"/>
        <v>SKN St. Pölten</v>
      </c>
      <c r="BF77">
        <f t="shared" si="64"/>
        <v>3</v>
      </c>
      <c r="BG77">
        <f t="shared" si="65"/>
        <v>0</v>
      </c>
      <c r="BI77">
        <f t="shared" si="38"/>
        <v>0</v>
      </c>
      <c r="BJ77">
        <f t="shared" si="39"/>
        <v>3</v>
      </c>
    </row>
    <row r="78" spans="1:62" x14ac:dyDescent="0.25">
      <c r="A78" t="s">
        <v>47</v>
      </c>
      <c r="B78" t="s">
        <v>294</v>
      </c>
      <c r="C78" t="s">
        <v>105</v>
      </c>
      <c r="D78" t="s">
        <v>70</v>
      </c>
      <c r="E78" t="s">
        <v>43</v>
      </c>
      <c r="F78" s="15">
        <v>0.70833333333333337</v>
      </c>
      <c r="G78" s="16">
        <v>3267</v>
      </c>
      <c r="H78" s="17">
        <v>6</v>
      </c>
      <c r="I78" s="17">
        <v>0</v>
      </c>
      <c r="J78" s="1" t="s">
        <v>58</v>
      </c>
      <c r="K78" s="1" t="s">
        <v>49</v>
      </c>
      <c r="L78" s="20">
        <v>0</v>
      </c>
      <c r="M78" s="20">
        <v>1</v>
      </c>
      <c r="N78" s="1" t="str">
        <f t="shared" si="48"/>
        <v>N</v>
      </c>
      <c r="O78" s="1" t="str">
        <f t="shared" si="49"/>
        <v>S</v>
      </c>
      <c r="P78" s="1">
        <f t="shared" si="50"/>
        <v>-1</v>
      </c>
      <c r="Q78" s="4">
        <f>IFERROR((SUMIF($J$2:K78,J78,$L$2:M78)-L78)/(COUNTIF($J$2:K78,J78)-1),0)</f>
        <v>1.5</v>
      </c>
      <c r="R78" s="4">
        <f>IFERROR((SUMIF($AT$2:AT78,AT78,$AV$2:AW78)-AV78)/(COUNTIF($J$2:K78,J78)-1),0)</f>
        <v>1.25</v>
      </c>
      <c r="S78" s="4">
        <f t="shared" si="66"/>
        <v>0.25</v>
      </c>
      <c r="T78" s="5">
        <f>IFERROR((SUMIF($AY$2:AZ78,AY78,$BA$2:BB78)-BA78)/(COUNTIF($J$2:K78,K78)-1),0)</f>
        <v>2</v>
      </c>
      <c r="U78" s="5">
        <f>IFERROR((SUMIF($BD$2:BE78,BD78,$BF$2:BG78)-BF78)/(COUNTIF($J$2:K78,K78)-1),0)</f>
        <v>1.125</v>
      </c>
      <c r="V78" s="5">
        <f t="shared" si="67"/>
        <v>0.875</v>
      </c>
      <c r="W78" s="9">
        <f>IFERROR((SUMIF($J$2:J78,J78,L$2:L78)-L78)/(COUNTIF($J$2:J78,J78)-1),0)</f>
        <v>1.5</v>
      </c>
      <c r="X78" s="9">
        <f>IFERROR((SUMIF($J$2:J78,J78,M$2:M78)-M78)/(COUNTIF($J$2:J78,J78)-1),0)</f>
        <v>2.5</v>
      </c>
      <c r="Y78" s="9">
        <f t="shared" si="68"/>
        <v>-1</v>
      </c>
      <c r="Z78" s="1">
        <f>IFERROR((SUMIF($K$2:K78,J78,$M$2:M78))/(COUNTIF($K$2:K78,J78)),0)</f>
        <v>1.5</v>
      </c>
      <c r="AA78" s="1">
        <f>IFERROR((SUMIF($K$2:K78,J78,$L$2:L78))/(COUNTIF($K$2:K78,J78)),0)</f>
        <v>1</v>
      </c>
      <c r="AB78" s="1">
        <f t="shared" si="69"/>
        <v>0.5</v>
      </c>
      <c r="AC78" s="9">
        <f>IFERROR((SUMIF($J$2:J78,K78,$L$2:L78))/(COUNTIF($J$2:J78,K78)),0)</f>
        <v>1.6666666666666667</v>
      </c>
      <c r="AD78" s="9">
        <f>IFERROR((SUMIF($J$2:J78,K78,$M$2:M78))/(COUNTIF($J$2:J78,K78)),0)</f>
        <v>0.66666666666666663</v>
      </c>
      <c r="AE78" s="9">
        <f t="shared" si="70"/>
        <v>1</v>
      </c>
      <c r="AF78" s="1">
        <f>IFERROR((SUMIF(K$2:K78,K78,M$2:M78)-M78)/(COUNTIF($K$2:K78,K78)-1),0)</f>
        <v>2.2000000000000002</v>
      </c>
      <c r="AG78" s="1">
        <f>IFERROR((SUMIF(K$2:K78,K78,L$2:L78)-L78)/(COUNTIF($K$2:K78,K78)-1),0)</f>
        <v>1.4</v>
      </c>
      <c r="AH78" s="1">
        <f t="shared" si="71"/>
        <v>0.80000000000000027</v>
      </c>
      <c r="AI78" s="1">
        <f t="shared" si="57"/>
        <v>0</v>
      </c>
      <c r="AJ78" s="1">
        <f t="shared" si="58"/>
        <v>3</v>
      </c>
      <c r="AK78" s="1">
        <f>SUMIF($J$2:K78,J78,AI$2:AJ78)-AI78</f>
        <v>5</v>
      </c>
      <c r="AL78" s="1">
        <f>SUMIF($AY$2:AZ78,AY78,$BI$2:BJ78)-BI78</f>
        <v>14</v>
      </c>
      <c r="AM78" s="1">
        <f>IFERROR((AK78)/(COUNTIF($J$2:K78,J78)-1),0)</f>
        <v>0.625</v>
      </c>
      <c r="AN78" s="1">
        <f>IFERROR((AL78)/(COUNTIF($J$2:K78,K78)-1),0)</f>
        <v>1.75</v>
      </c>
      <c r="AP78" t="str">
        <f t="shared" si="59"/>
        <v>SV Mattersburg</v>
      </c>
      <c r="AQ78">
        <f>COUNTIF($J$2:J78,J78)</f>
        <v>5</v>
      </c>
      <c r="AR78">
        <f>COUNTIF($K$2:K78,K78)</f>
        <v>6</v>
      </c>
      <c r="AT78" s="1" t="str">
        <f t="shared" si="60"/>
        <v>SC Rheindorf Altach</v>
      </c>
      <c r="AU78" s="1" t="str">
        <f t="shared" si="61"/>
        <v>Wolfsberger AC</v>
      </c>
      <c r="AV78">
        <f t="shared" si="62"/>
        <v>1</v>
      </c>
      <c r="AW78" s="1">
        <f t="shared" si="63"/>
        <v>0</v>
      </c>
      <c r="AY78" t="str">
        <f t="shared" si="32"/>
        <v>Wolfsberger AC</v>
      </c>
      <c r="AZ78" t="str">
        <f t="shared" si="33"/>
        <v>SC Rheindorf Altach</v>
      </c>
      <c r="BA78">
        <f t="shared" si="34"/>
        <v>1</v>
      </c>
      <c r="BB78">
        <f t="shared" si="35"/>
        <v>0</v>
      </c>
      <c r="BD78" t="str">
        <f t="shared" si="36"/>
        <v>Wolfsberger AC</v>
      </c>
      <c r="BE78" t="str">
        <f t="shared" si="37"/>
        <v>SC Rheindorf Altach</v>
      </c>
      <c r="BF78">
        <f t="shared" si="64"/>
        <v>0</v>
      </c>
      <c r="BG78">
        <f t="shared" si="65"/>
        <v>1</v>
      </c>
      <c r="BI78">
        <f t="shared" si="38"/>
        <v>3</v>
      </c>
      <c r="BJ78">
        <f t="shared" si="39"/>
        <v>0</v>
      </c>
    </row>
    <row r="79" spans="1:62" x14ac:dyDescent="0.25">
      <c r="A79" t="s">
        <v>47</v>
      </c>
      <c r="B79" t="s">
        <v>252</v>
      </c>
      <c r="C79" t="s">
        <v>105</v>
      </c>
      <c r="D79" t="s">
        <v>70</v>
      </c>
      <c r="E79" t="s">
        <v>64</v>
      </c>
      <c r="F79" s="15">
        <v>0.60416666666666663</v>
      </c>
      <c r="G79" s="16">
        <v>10076</v>
      </c>
      <c r="H79" s="17">
        <v>7</v>
      </c>
      <c r="I79" s="17">
        <v>0</v>
      </c>
      <c r="J79" s="1" t="s">
        <v>80</v>
      </c>
      <c r="K79" s="1" t="s">
        <v>0</v>
      </c>
      <c r="L79" s="20">
        <v>0</v>
      </c>
      <c r="M79" s="20">
        <v>3</v>
      </c>
      <c r="N79" s="1" t="str">
        <f t="shared" si="48"/>
        <v>N</v>
      </c>
      <c r="O79" s="1" t="str">
        <f t="shared" si="49"/>
        <v>S</v>
      </c>
      <c r="P79" s="1">
        <f t="shared" si="50"/>
        <v>-3</v>
      </c>
      <c r="Q79" s="4">
        <f>IFERROR((SUMIF($J$2:K79,J79,$L$2:M79)-L79)/(COUNTIF($J$2:K79,J79)-1),0)</f>
        <v>1.625</v>
      </c>
      <c r="R79" s="4">
        <f>IFERROR((SUMIF($AT$2:AT79,AT79,$AV$2:AW79)-AV79)/(COUNTIF($J$2:K79,J79)-1),0)</f>
        <v>0.25</v>
      </c>
      <c r="S79" s="4">
        <f t="shared" si="66"/>
        <v>1.375</v>
      </c>
      <c r="T79" s="5">
        <f>IFERROR((SUMIF($AY$2:AZ79,AY79,$BA$2:BB79)-BA79)/(COUNTIF($J$2:K79,K79)-1),0)</f>
        <v>1.75</v>
      </c>
      <c r="U79" s="5">
        <f>IFERROR((SUMIF($BD$2:BE79,BD79,$BF$2:BG79)-BF79)/(COUNTIF($J$2:K79,K79)-1),0)</f>
        <v>0.66666666666666663</v>
      </c>
      <c r="V79" s="5">
        <f t="shared" si="67"/>
        <v>1.0833333333333335</v>
      </c>
      <c r="W79" s="9">
        <f>IFERROR((SUMIF($J$2:J79,J79,L$2:L79)-L79)/(COUNTIF($J$2:J79,J79)-1),0)</f>
        <v>2.6666666666666665</v>
      </c>
      <c r="X79" s="9">
        <f>IFERROR((SUMIF($J$2:J79,J79,M$2:M79)-M79)/(COUNTIF($J$2:J79,J79)-1),0)</f>
        <v>0.66666666666666663</v>
      </c>
      <c r="Y79" s="9">
        <f t="shared" si="68"/>
        <v>2</v>
      </c>
      <c r="Z79" s="1">
        <f>IFERROR((SUMIF($K$2:K79,J79,$M$2:M79))/(COUNTIF($K$2:K79,J79)),0)</f>
        <v>1</v>
      </c>
      <c r="AA79" s="1">
        <f>IFERROR((SUMIF($K$2:K79,J79,$L$2:L79))/(COUNTIF($K$2:K79,J79)),0)</f>
        <v>0.6</v>
      </c>
      <c r="AB79" s="1">
        <f t="shared" si="69"/>
        <v>0.4</v>
      </c>
      <c r="AC79" s="9">
        <f>IFERROR((SUMIF($J$2:J79,K79,$L$2:L79))/(COUNTIF($J$2:J79,K79)),0)</f>
        <v>2</v>
      </c>
      <c r="AD79" s="9">
        <f>IFERROR((SUMIF($J$2:J79,K79,$M$2:M79))/(COUNTIF($J$2:J79,K79)),0)</f>
        <v>0.4</v>
      </c>
      <c r="AE79" s="9">
        <f t="shared" si="70"/>
        <v>1.6</v>
      </c>
      <c r="AF79" s="1">
        <f>IFERROR((SUMIF(K$2:K79,K79,M$2:M79)-M79)/(COUNTIF($K$2:K79,K79)-1),0)</f>
        <v>1.5714285714285714</v>
      </c>
      <c r="AG79" s="1">
        <f>IFERROR((SUMIF(K$2:K79,K79,L$2:L79)-L79)/(COUNTIF($K$2:K79,K79)-1),0)</f>
        <v>0.8571428571428571</v>
      </c>
      <c r="AH79" s="1">
        <f t="shared" si="71"/>
        <v>0.7142857142857143</v>
      </c>
      <c r="AI79" s="1">
        <f t="shared" si="57"/>
        <v>0</v>
      </c>
      <c r="AJ79" s="1">
        <f t="shared" si="58"/>
        <v>3</v>
      </c>
      <c r="AK79" s="1">
        <f>SUMIF($J$2:K79,J79,AI$2:AJ79)-AI79</f>
        <v>16</v>
      </c>
      <c r="AL79" s="1">
        <f>SUMIF($AY$2:AZ79,AY79,$BI$2:BJ79)-BI79</f>
        <v>28</v>
      </c>
      <c r="AM79" s="1">
        <f>IFERROR((AK79)/(COUNTIF($J$2:K79,J79)-1),0)</f>
        <v>2</v>
      </c>
      <c r="AN79" s="1">
        <f>IFERROR((AL79)/(COUNTIF($J$2:K79,K79)-1),0)</f>
        <v>2.3333333333333335</v>
      </c>
      <c r="AP79" t="str">
        <f t="shared" si="59"/>
        <v>FC Wacker Innsbruck</v>
      </c>
      <c r="AQ79">
        <f>COUNTIF($J$2:J79,J79)</f>
        <v>4</v>
      </c>
      <c r="AR79">
        <f>COUNTIF($K$2:K79,K79)</f>
        <v>8</v>
      </c>
      <c r="AT79" s="1" t="str">
        <f t="shared" si="60"/>
        <v>FK Austria Wien</v>
      </c>
      <c r="AU79" s="1" t="str">
        <f t="shared" si="61"/>
        <v>LASK</v>
      </c>
      <c r="AV79">
        <f t="shared" si="62"/>
        <v>3</v>
      </c>
      <c r="AW79" s="1">
        <f t="shared" si="63"/>
        <v>0</v>
      </c>
      <c r="AY79" t="str">
        <f t="shared" si="32"/>
        <v>LASK</v>
      </c>
      <c r="AZ79" t="str">
        <f t="shared" si="33"/>
        <v>FK Austria Wien</v>
      </c>
      <c r="BA79">
        <f t="shared" si="34"/>
        <v>3</v>
      </c>
      <c r="BB79">
        <f t="shared" si="35"/>
        <v>0</v>
      </c>
      <c r="BD79" t="str">
        <f t="shared" si="36"/>
        <v>LASK</v>
      </c>
      <c r="BE79" t="str">
        <f t="shared" si="37"/>
        <v>FK Austria Wien</v>
      </c>
      <c r="BF79">
        <f t="shared" si="64"/>
        <v>0</v>
      </c>
      <c r="BG79">
        <f t="shared" si="65"/>
        <v>3</v>
      </c>
      <c r="BI79">
        <f t="shared" si="38"/>
        <v>3</v>
      </c>
      <c r="BJ79">
        <f t="shared" si="39"/>
        <v>0</v>
      </c>
    </row>
    <row r="80" spans="1:62" x14ac:dyDescent="0.25">
      <c r="A80" t="s">
        <v>47</v>
      </c>
      <c r="B80" t="s">
        <v>252</v>
      </c>
      <c r="C80" t="s">
        <v>105</v>
      </c>
      <c r="D80" t="s">
        <v>70</v>
      </c>
      <c r="E80" t="s">
        <v>64</v>
      </c>
      <c r="F80" s="15">
        <v>0.70833333333333337</v>
      </c>
      <c r="G80" s="16">
        <v>15973</v>
      </c>
      <c r="H80" s="17">
        <v>3</v>
      </c>
      <c r="I80" s="17">
        <v>0</v>
      </c>
      <c r="J80" s="1" t="s">
        <v>40</v>
      </c>
      <c r="K80" s="1" t="s">
        <v>71</v>
      </c>
      <c r="L80" s="20">
        <v>2</v>
      </c>
      <c r="M80" s="20">
        <v>1</v>
      </c>
      <c r="N80" s="1" t="str">
        <f t="shared" si="48"/>
        <v>S</v>
      </c>
      <c r="O80" s="1" t="str">
        <f t="shared" si="49"/>
        <v>N</v>
      </c>
      <c r="P80" s="1">
        <f t="shared" si="50"/>
        <v>1</v>
      </c>
      <c r="Q80" s="4">
        <f>IFERROR((SUMIF($J$2:K80,J80,$L$2:M80)-L80)/(COUNTIF($J$2:K80,J80)-1),0)</f>
        <v>2.5384615384615383</v>
      </c>
      <c r="R80" s="4">
        <f>IFERROR((SUMIF($AT$2:AT80,AT80,$AV$2:AW80)-AV80)/(COUNTIF($J$2:K80,J80)-1),0)</f>
        <v>0.30769230769230771</v>
      </c>
      <c r="S80" s="4">
        <f t="shared" si="66"/>
        <v>2.2307692307692308</v>
      </c>
      <c r="T80" s="5">
        <f>IFERROR((SUMIF($AY$2:AZ80,AY80,$BA$2:BB80)-BA80)/(COUNTIF($J$2:K80,K80)-1),0)</f>
        <v>1.8461538461538463</v>
      </c>
      <c r="U80" s="5">
        <f>IFERROR((SUMIF($BD$2:BE80,BD80,$BF$2:BG80)-BF80)/(COUNTIF($J$2:K80,K80)-1),0)</f>
        <v>0.84615384615384615</v>
      </c>
      <c r="V80" s="5">
        <f t="shared" si="67"/>
        <v>1</v>
      </c>
      <c r="W80" s="9">
        <f>IFERROR((SUMIF($J$2:J80,J80,L$2:L80)-L80)/(COUNTIF($J$2:J80,J80)-1),0)</f>
        <v>2.5</v>
      </c>
      <c r="X80" s="9">
        <f>IFERROR((SUMIF($J$2:J80,J80,M$2:M80)-M80)/(COUNTIF($J$2:J80,J80)-1),0)</f>
        <v>0.66666666666666663</v>
      </c>
      <c r="Y80" s="9">
        <f t="shared" si="68"/>
        <v>1.8333333333333335</v>
      </c>
      <c r="Z80" s="1">
        <f>IFERROR((SUMIF($K$2:K80,J80,$M$2:M80))/(COUNTIF($K$2:K80,J80)),0)</f>
        <v>2.5714285714285716</v>
      </c>
      <c r="AA80" s="1">
        <f>IFERROR((SUMIF($K$2:K80,J80,$L$2:L80))/(COUNTIF($K$2:K80,J80)),0)</f>
        <v>0.7142857142857143</v>
      </c>
      <c r="AB80" s="1">
        <f t="shared" si="69"/>
        <v>1.8571428571428572</v>
      </c>
      <c r="AC80" s="9">
        <f>IFERROR((SUMIF($J$2:J80,K80,$L$2:L80))/(COUNTIF($J$2:J80,K80)),0)</f>
        <v>1.7142857142857142</v>
      </c>
      <c r="AD80" s="9">
        <f>IFERROR((SUMIF($J$2:J80,K80,$M$2:M80))/(COUNTIF($J$2:J80,K80)),0)</f>
        <v>0.5714285714285714</v>
      </c>
      <c r="AE80" s="9">
        <f t="shared" si="70"/>
        <v>1.1428571428571428</v>
      </c>
      <c r="AF80" s="1">
        <f>IFERROR((SUMIF(K$2:K80,K80,M$2:M80)-M80)/(COUNTIF($K$2:K80,K80)-1),0)</f>
        <v>2</v>
      </c>
      <c r="AG80" s="1">
        <f>IFERROR((SUMIF(K$2:K80,K80,L$2:L80)-L80)/(COUNTIF($K$2:K80,K80)-1),0)</f>
        <v>1.1666666666666667</v>
      </c>
      <c r="AH80" s="1">
        <f t="shared" si="71"/>
        <v>0.83333333333333326</v>
      </c>
      <c r="AI80" s="1">
        <f t="shared" si="57"/>
        <v>3</v>
      </c>
      <c r="AJ80" s="1">
        <f t="shared" si="58"/>
        <v>0</v>
      </c>
      <c r="AK80" s="1">
        <f>SUMIF($J$2:K80,J80,AI$2:AJ80)-AI80</f>
        <v>35</v>
      </c>
      <c r="AL80" s="1">
        <f>SUMIF($AY$2:AZ80,AY80,$BI$2:BJ80)-BI80</f>
        <v>21</v>
      </c>
      <c r="AM80" s="1">
        <f>IFERROR((AK80)/(COUNTIF($J$2:K80,J80)-1),0)</f>
        <v>2.6923076923076925</v>
      </c>
      <c r="AN80" s="1">
        <f>IFERROR((AL80)/(COUNTIF($J$2:K80,K80)-1),0)</f>
        <v>1.6153846153846154</v>
      </c>
      <c r="AP80" t="str">
        <f t="shared" si="59"/>
        <v>LASK</v>
      </c>
      <c r="AQ80">
        <f>COUNTIF($J$2:J80,J80)</f>
        <v>7</v>
      </c>
      <c r="AR80">
        <f>COUNTIF($K$2:K80,K80)</f>
        <v>7</v>
      </c>
      <c r="AT80" s="1" t="str">
        <f t="shared" si="60"/>
        <v>Red Bull Salzburg</v>
      </c>
      <c r="AU80" s="1" t="str">
        <f t="shared" si="61"/>
        <v>SK Rapid Wien</v>
      </c>
      <c r="AV80">
        <f t="shared" si="62"/>
        <v>1</v>
      </c>
      <c r="AW80" s="1">
        <f t="shared" si="63"/>
        <v>2</v>
      </c>
      <c r="AY80" t="str">
        <f t="shared" si="32"/>
        <v>SK Rapid Wien</v>
      </c>
      <c r="AZ80" t="str">
        <f t="shared" si="33"/>
        <v>Red Bull Salzburg</v>
      </c>
      <c r="BA80">
        <f t="shared" si="34"/>
        <v>1</v>
      </c>
      <c r="BB80">
        <f t="shared" si="35"/>
        <v>2</v>
      </c>
      <c r="BD80" t="str">
        <f t="shared" si="36"/>
        <v>SK Rapid Wien</v>
      </c>
      <c r="BE80" t="str">
        <f t="shared" si="37"/>
        <v>Red Bull Salzburg</v>
      </c>
      <c r="BF80">
        <f t="shared" si="64"/>
        <v>2</v>
      </c>
      <c r="BG80">
        <f t="shared" si="65"/>
        <v>1</v>
      </c>
      <c r="BI80">
        <f t="shared" si="38"/>
        <v>0</v>
      </c>
      <c r="BJ80">
        <f t="shared" si="39"/>
        <v>3</v>
      </c>
    </row>
    <row r="81" spans="1:62" x14ac:dyDescent="0.25">
      <c r="A81" t="s">
        <v>47</v>
      </c>
      <c r="B81" t="s">
        <v>252</v>
      </c>
      <c r="C81" t="s">
        <v>105</v>
      </c>
      <c r="D81" t="s">
        <v>70</v>
      </c>
      <c r="E81" t="s">
        <v>64</v>
      </c>
      <c r="F81" s="15">
        <v>0.60416666666666663</v>
      </c>
      <c r="G81" s="16">
        <v>3620</v>
      </c>
      <c r="H81" s="17">
        <v>8</v>
      </c>
      <c r="I81" s="17">
        <v>0</v>
      </c>
      <c r="J81" s="1" t="s">
        <v>245</v>
      </c>
      <c r="K81" s="1" t="s">
        <v>56</v>
      </c>
      <c r="L81" s="20">
        <v>1</v>
      </c>
      <c r="M81" s="20">
        <v>3</v>
      </c>
      <c r="N81" s="1" t="str">
        <f t="shared" si="48"/>
        <v>N</v>
      </c>
      <c r="O81" s="1" t="str">
        <f t="shared" si="49"/>
        <v>S</v>
      </c>
      <c r="P81" s="1">
        <f t="shared" si="50"/>
        <v>-2</v>
      </c>
      <c r="Q81" s="4">
        <f>IFERROR((SUMIF($J$2:K81,J81,$L$2:M81)-L81)/(COUNTIF($J$2:K81,J81)-1),0)</f>
        <v>1.5</v>
      </c>
      <c r="R81" s="4">
        <f>IFERROR((SUMIF($AT$2:AT81,AT81,$AV$2:AW81)-AV81)/(COUNTIF($J$2:K81,J81)-1),0)</f>
        <v>0.75</v>
      </c>
      <c r="S81" s="4">
        <f t="shared" si="66"/>
        <v>0.75</v>
      </c>
      <c r="T81" s="5">
        <f>IFERROR((SUMIF($AY$2:AZ81,AY81,$BA$2:BB81)-BA81)/(COUNTIF($J$2:K81,K81)-1),0)</f>
        <v>0.5</v>
      </c>
      <c r="U81" s="5">
        <f>IFERROR((SUMIF($BD$2:BE81,BD81,$BF$2:BG81)-BF81)/(COUNTIF($J$2:K81,K81)-1),0)</f>
        <v>2.1</v>
      </c>
      <c r="V81" s="5">
        <f t="shared" si="67"/>
        <v>-1.6</v>
      </c>
      <c r="W81" s="9">
        <f>IFERROR((SUMIF($J$2:J81,J81,L$2:L81)-L81)/(COUNTIF($J$2:J81,J81)-1),0)</f>
        <v>1.3333333333333333</v>
      </c>
      <c r="X81" s="9">
        <f>IFERROR((SUMIF($J$2:J81,J81,M$2:M81)-M81)/(COUNTIF($J$2:J81,J81)-1),0)</f>
        <v>2</v>
      </c>
      <c r="Y81" s="9">
        <f t="shared" si="68"/>
        <v>-0.66666666666666674</v>
      </c>
      <c r="Z81" s="1">
        <f>IFERROR((SUMIF($K$2:K81,J81,$M$2:M81))/(COUNTIF($K$2:K81,J81)),0)</f>
        <v>1.6</v>
      </c>
      <c r="AA81" s="1">
        <f>IFERROR((SUMIF($K$2:K81,J81,$L$2:L81))/(COUNTIF($K$2:K81,J81)),0)</f>
        <v>2</v>
      </c>
      <c r="AB81" s="1">
        <f t="shared" si="69"/>
        <v>-0.39999999999999991</v>
      </c>
      <c r="AC81" s="9">
        <f>IFERROR((SUMIF($J$2:J81,K81,$L$2:L81))/(COUNTIF($J$2:J81,K81)),0)</f>
        <v>0.6</v>
      </c>
      <c r="AD81" s="9">
        <f>IFERROR((SUMIF($J$2:J81,K81,$M$2:M81))/(COUNTIF($J$2:J81,K81)),0)</f>
        <v>2</v>
      </c>
      <c r="AE81" s="9">
        <f t="shared" si="70"/>
        <v>-1.4</v>
      </c>
      <c r="AF81" s="1">
        <f>IFERROR((SUMIF(K$2:K81,K81,M$2:M81)-M81)/(COUNTIF($K$2:K81,K81)-1),0)</f>
        <v>0.4</v>
      </c>
      <c r="AG81" s="1">
        <f>IFERROR((SUMIF(K$2:K81,K81,L$2:L81)-L81)/(COUNTIF($K$2:K81,K81)-1),0)</f>
        <v>2.2000000000000002</v>
      </c>
      <c r="AH81" s="1">
        <f t="shared" si="71"/>
        <v>-1.8000000000000003</v>
      </c>
      <c r="AI81" s="1">
        <f t="shared" si="57"/>
        <v>0</v>
      </c>
      <c r="AJ81" s="1">
        <f t="shared" si="58"/>
        <v>3</v>
      </c>
      <c r="AK81" s="1">
        <f>SUMIF($J$2:K81,J81,AI$2:AJ81)-AI81</f>
        <v>9</v>
      </c>
      <c r="AL81" s="1">
        <f>SUMIF($AY$2:AZ81,AY81,$BI$2:BJ81)-BI81</f>
        <v>4</v>
      </c>
      <c r="AM81" s="1">
        <f>IFERROR((AK81)/(COUNTIF($J$2:K81,J81)-1),0)</f>
        <v>1.125</v>
      </c>
      <c r="AN81" s="1">
        <f>IFERROR((AL81)/(COUNTIF($J$2:K81,K81)-1),0)</f>
        <v>0.4</v>
      </c>
      <c r="AP81" t="str">
        <f t="shared" si="59"/>
        <v>SK Sturm Graz</v>
      </c>
      <c r="AQ81">
        <f>COUNTIF($J$2:J81,J81)</f>
        <v>4</v>
      </c>
      <c r="AR81">
        <f>COUNTIF($K$2:K81,K81)</f>
        <v>6</v>
      </c>
      <c r="AT81" s="1" t="str">
        <f t="shared" si="60"/>
        <v>FC Wacker Innsbruck</v>
      </c>
      <c r="AU81" s="1" t="str">
        <f t="shared" si="61"/>
        <v>FC Admira Wacker Mödling</v>
      </c>
      <c r="AV81">
        <f t="shared" si="62"/>
        <v>3</v>
      </c>
      <c r="AW81" s="1">
        <f t="shared" si="63"/>
        <v>1</v>
      </c>
      <c r="AY81" t="str">
        <f t="shared" si="32"/>
        <v>FC Admira Wacker Mödling</v>
      </c>
      <c r="AZ81" t="str">
        <f t="shared" si="33"/>
        <v>FC Wacker Innsbruck</v>
      </c>
      <c r="BA81">
        <f t="shared" si="34"/>
        <v>3</v>
      </c>
      <c r="BB81">
        <f t="shared" si="35"/>
        <v>1</v>
      </c>
      <c r="BD81" t="str">
        <f t="shared" si="36"/>
        <v>FC Admira Wacker Mödling</v>
      </c>
      <c r="BE81" t="str">
        <f t="shared" si="37"/>
        <v>FC Wacker Innsbruck</v>
      </c>
      <c r="BF81">
        <f t="shared" si="64"/>
        <v>1</v>
      </c>
      <c r="BG81">
        <f t="shared" si="65"/>
        <v>3</v>
      </c>
      <c r="BI81">
        <f t="shared" si="38"/>
        <v>3</v>
      </c>
      <c r="BJ81">
        <f t="shared" si="39"/>
        <v>0</v>
      </c>
    </row>
    <row r="82" spans="1:62" x14ac:dyDescent="0.25">
      <c r="A82" t="s">
        <v>41</v>
      </c>
      <c r="B82" t="s">
        <v>346</v>
      </c>
      <c r="C82" t="s">
        <v>105</v>
      </c>
      <c r="D82" t="s">
        <v>70</v>
      </c>
      <c r="E82" t="s">
        <v>37</v>
      </c>
      <c r="F82" s="15">
        <v>0.77083333333333337</v>
      </c>
      <c r="G82" s="16">
        <v>2312</v>
      </c>
      <c r="H82" s="17">
        <v>3</v>
      </c>
      <c r="I82" s="17">
        <v>0</v>
      </c>
      <c r="J82" s="1" t="s">
        <v>49</v>
      </c>
      <c r="K82" s="1" t="s">
        <v>114</v>
      </c>
      <c r="L82" s="20">
        <v>4</v>
      </c>
      <c r="M82" s="20">
        <v>0</v>
      </c>
      <c r="N82" s="1" t="str">
        <f t="shared" si="48"/>
        <v>S</v>
      </c>
      <c r="O82" s="1" t="str">
        <f t="shared" si="49"/>
        <v>N</v>
      </c>
      <c r="P82" s="1">
        <f t="shared" si="50"/>
        <v>4</v>
      </c>
      <c r="Q82" s="4">
        <f>IFERROR((SUMIF($J$2:K82,J82,$L$2:M82)-L82)/(COUNTIF($J$2:K82,J82)-1),0)</f>
        <v>1.8888888888888888</v>
      </c>
      <c r="R82" s="4">
        <f>IFERROR((SUMIF($AT$2:AT82,AT82,$AV$2:AW82)-AV82)/(COUNTIF($J$2:K82,J82)-1),0)</f>
        <v>0.22222222222222221</v>
      </c>
      <c r="S82" s="4">
        <f t="shared" si="66"/>
        <v>1.6666666666666665</v>
      </c>
      <c r="T82" s="5">
        <f>IFERROR((SUMIF($AY$2:AZ82,AY82,$BA$2:BB82)-BA82)/(COUNTIF($J$2:K82,K82)-1),0)</f>
        <v>0</v>
      </c>
      <c r="U82" s="5">
        <f>IFERROR((SUMIF($BD$2:BE82,BD82,$BF$2:BG82)-BF82)/(COUNTIF($J$2:K82,K82)-1),0)</f>
        <v>0</v>
      </c>
      <c r="V82" s="5">
        <f t="shared" si="67"/>
        <v>0</v>
      </c>
      <c r="W82" s="9">
        <f>IFERROR((SUMIF($J$2:J82,J82,L$2:L82)-L82)/(COUNTIF($J$2:J82,J82)-1),0)</f>
        <v>1.6666666666666667</v>
      </c>
      <c r="X82" s="9">
        <f>IFERROR((SUMIF($J$2:J82,J82,M$2:M82)-M82)/(COUNTIF($J$2:J82,J82)-1),0)</f>
        <v>0.66666666666666663</v>
      </c>
      <c r="Y82" s="9">
        <f t="shared" si="68"/>
        <v>1</v>
      </c>
      <c r="Z82" s="1">
        <f>IFERROR((SUMIF($K$2:K82,J82,$M$2:M82))/(COUNTIF($K$2:K82,J82)),0)</f>
        <v>2</v>
      </c>
      <c r="AA82" s="1">
        <f>IFERROR((SUMIF($K$2:K82,J82,$L$2:L82))/(COUNTIF($K$2:K82,J82)),0)</f>
        <v>1.1666666666666667</v>
      </c>
      <c r="AB82" s="1">
        <f t="shared" si="69"/>
        <v>0.83333333333333326</v>
      </c>
      <c r="AC82" s="9">
        <f>IFERROR((SUMIF($J$2:J82,K82,$L$2:L82))/(COUNTIF($J$2:J82,K82)),0)</f>
        <v>0</v>
      </c>
      <c r="AD82" s="9">
        <f>IFERROR((SUMIF($J$2:J82,K82,$M$2:M82))/(COUNTIF($J$2:J82,K82)),0)</f>
        <v>0</v>
      </c>
      <c r="AE82" s="9">
        <f t="shared" si="70"/>
        <v>0</v>
      </c>
      <c r="AF82" s="1">
        <f>IFERROR((SUMIF(K$2:K82,K82,M$2:M82)-M82)/(COUNTIF($K$2:K82,K82)-1),0)</f>
        <v>0</v>
      </c>
      <c r="AG82" s="1">
        <f>IFERROR((SUMIF(K$2:K82,K82,L$2:L82)-L82)/(COUNTIF($K$2:K82,K82)-1),0)</f>
        <v>0</v>
      </c>
      <c r="AH82" s="1">
        <f t="shared" si="71"/>
        <v>0</v>
      </c>
      <c r="AI82" s="1">
        <f t="shared" si="57"/>
        <v>3</v>
      </c>
      <c r="AJ82" s="1">
        <f t="shared" si="58"/>
        <v>0</v>
      </c>
      <c r="AK82" s="1">
        <f>SUMIF($J$2:K82,J82,AI$2:AJ82)-AI82</f>
        <v>17</v>
      </c>
      <c r="AL82" s="1">
        <f>SUMIF($AY$2:AZ82,AY82,$BI$2:BJ82)-BI82</f>
        <v>0</v>
      </c>
      <c r="AM82" s="1">
        <f>IFERROR((AK82)/(COUNTIF($J$2:K82,J82)-1),0)</f>
        <v>1.8888888888888888</v>
      </c>
      <c r="AN82" s="1">
        <f>IFERROR((AL82)/(COUNTIF($J$2:K82,K82)-1),0)</f>
        <v>0</v>
      </c>
      <c r="AP82" t="str">
        <f t="shared" si="59"/>
        <v>FK Austria Wien</v>
      </c>
      <c r="AQ82">
        <f>COUNTIF($J$2:J82,J82)</f>
        <v>4</v>
      </c>
      <c r="AR82">
        <f>COUNTIF($K$2:K82,K82)</f>
        <v>1</v>
      </c>
      <c r="AT82" s="1" t="str">
        <f t="shared" si="60"/>
        <v>Wolfsberger AC</v>
      </c>
      <c r="AU82" s="1" t="str">
        <f t="shared" si="61"/>
        <v>SK Austria Klagenfurt</v>
      </c>
      <c r="AV82">
        <f t="shared" si="62"/>
        <v>0</v>
      </c>
      <c r="AW82" s="1">
        <f t="shared" si="63"/>
        <v>4</v>
      </c>
      <c r="AY82" t="str">
        <f t="shared" si="32"/>
        <v>SK Austria Klagenfurt</v>
      </c>
      <c r="AZ82" t="str">
        <f t="shared" si="33"/>
        <v>Wolfsberger AC</v>
      </c>
      <c r="BA82">
        <f t="shared" si="34"/>
        <v>0</v>
      </c>
      <c r="BB82">
        <f t="shared" si="35"/>
        <v>4</v>
      </c>
      <c r="BD82" t="str">
        <f t="shared" si="36"/>
        <v>SK Austria Klagenfurt</v>
      </c>
      <c r="BE82" t="str">
        <f t="shared" si="37"/>
        <v>Wolfsberger AC</v>
      </c>
      <c r="BF82">
        <f t="shared" si="64"/>
        <v>4</v>
      </c>
      <c r="BG82">
        <f t="shared" si="65"/>
        <v>0</v>
      </c>
      <c r="BI82">
        <f t="shared" si="38"/>
        <v>0</v>
      </c>
      <c r="BJ82">
        <f t="shared" si="39"/>
        <v>3</v>
      </c>
    </row>
    <row r="83" spans="1:62" x14ac:dyDescent="0.25">
      <c r="A83" t="s">
        <v>41</v>
      </c>
      <c r="B83" t="s">
        <v>346</v>
      </c>
      <c r="C83" t="s">
        <v>105</v>
      </c>
      <c r="D83" t="s">
        <v>70</v>
      </c>
      <c r="E83" t="s">
        <v>37</v>
      </c>
      <c r="F83" s="15">
        <v>0.66666666666666663</v>
      </c>
      <c r="G83" s="16">
        <v>540</v>
      </c>
      <c r="H83" s="17">
        <v>3</v>
      </c>
      <c r="I83" s="17">
        <v>0</v>
      </c>
      <c r="J83" s="1" t="s">
        <v>370</v>
      </c>
      <c r="K83" s="1" t="s">
        <v>58</v>
      </c>
      <c r="L83" s="20">
        <v>1</v>
      </c>
      <c r="M83" s="20">
        <v>2</v>
      </c>
      <c r="N83" s="1" t="str">
        <f t="shared" si="48"/>
        <v>N</v>
      </c>
      <c r="O83" s="1" t="str">
        <f t="shared" si="49"/>
        <v>S</v>
      </c>
      <c r="P83" s="1">
        <f t="shared" si="50"/>
        <v>-1</v>
      </c>
      <c r="Q83" s="4">
        <f>IFERROR((SUMIF($J$2:K83,J83,$L$2:M83)-L83)/(COUNTIF($J$2:K83,J83)-1),0)</f>
        <v>0</v>
      </c>
      <c r="R83" s="4">
        <f>IFERROR((SUMIF($AT$2:AT83,AT83,$AV$2:AW83)-AV83)/(COUNTIF($J$2:K83,J83)-1),0)</f>
        <v>0</v>
      </c>
      <c r="S83" s="4">
        <f t="shared" si="66"/>
        <v>0</v>
      </c>
      <c r="T83" s="5">
        <f>IFERROR((SUMIF($AY$2:AZ83,AY83,$BA$2:BB83)-BA83)/(COUNTIF($J$2:K83,K83)-1),0)</f>
        <v>1.3333333333333333</v>
      </c>
      <c r="U83" s="5">
        <f>IFERROR((SUMIF($BD$2:BE83,BD83,$BF$2:BG83)-BF83)/(COUNTIF($J$2:K83,K83)-1),0)</f>
        <v>1.6666666666666667</v>
      </c>
      <c r="V83" s="5">
        <f t="shared" si="67"/>
        <v>-0.33333333333333348</v>
      </c>
      <c r="W83" s="9">
        <f>IFERROR((SUMIF($J$2:J83,J83,L$2:L83)-L83)/(COUNTIF($J$2:J83,J83)-1),0)</f>
        <v>0</v>
      </c>
      <c r="X83" s="9">
        <f>IFERROR((SUMIF($J$2:J83,J83,M$2:M83)-M83)/(COUNTIF($J$2:J83,J83)-1),0)</f>
        <v>0</v>
      </c>
      <c r="Y83" s="9">
        <f t="shared" si="68"/>
        <v>0</v>
      </c>
      <c r="Z83" s="1">
        <f>IFERROR((SUMIF($K$2:K83,J83,$M$2:M83))/(COUNTIF($K$2:K83,J83)),0)</f>
        <v>0</v>
      </c>
      <c r="AA83" s="1">
        <f>IFERROR((SUMIF($K$2:K83,J83,$L$2:L83))/(COUNTIF($K$2:K83,J83)),0)</f>
        <v>0</v>
      </c>
      <c r="AB83" s="1">
        <f t="shared" si="69"/>
        <v>0</v>
      </c>
      <c r="AC83" s="9">
        <f>IFERROR((SUMIF($J$2:J83,K83,$L$2:L83))/(COUNTIF($J$2:J83,K83)),0)</f>
        <v>1.2</v>
      </c>
      <c r="AD83" s="9">
        <f>IFERROR((SUMIF($J$2:J83,K83,$M$2:M83))/(COUNTIF($J$2:J83,K83)),0)</f>
        <v>2.2000000000000002</v>
      </c>
      <c r="AE83" s="9">
        <f t="shared" si="70"/>
        <v>-1.0000000000000002</v>
      </c>
      <c r="AF83" s="1">
        <f>IFERROR((SUMIF(K$2:K83,K83,M$2:M83)-M83)/(COUNTIF($K$2:K83,K83)-1),0)</f>
        <v>1.5</v>
      </c>
      <c r="AG83" s="1">
        <f>IFERROR((SUMIF(K$2:K83,K83,L$2:L83)-L83)/(COUNTIF($K$2:K83,K83)-1),0)</f>
        <v>1</v>
      </c>
      <c r="AH83" s="1">
        <f t="shared" si="71"/>
        <v>0.5</v>
      </c>
      <c r="AI83" s="1">
        <f t="shared" si="57"/>
        <v>0</v>
      </c>
      <c r="AJ83" s="1">
        <f t="shared" si="58"/>
        <v>3</v>
      </c>
      <c r="AK83" s="1">
        <f>SUMIF($J$2:K83,J83,AI$2:AJ83)-AI83</f>
        <v>0</v>
      </c>
      <c r="AL83" s="1">
        <f>SUMIF($AY$2:AZ83,AY83,$BI$2:BJ83)-BI83</f>
        <v>5</v>
      </c>
      <c r="AM83" s="1">
        <f>IFERROR((AK83)/(COUNTIF($J$2:K83,J83)-1),0)</f>
        <v>0</v>
      </c>
      <c r="AN83" s="1">
        <f>IFERROR((AL83)/(COUNTIF($J$2:K83,K83)-1),0)</f>
        <v>0.55555555555555558</v>
      </c>
      <c r="AP83" t="e">
        <f t="shared" si="59"/>
        <v>#N/A</v>
      </c>
      <c r="AQ83">
        <f>COUNTIF($J$2:J83,J83)</f>
        <v>1</v>
      </c>
      <c r="AR83">
        <f>COUNTIF($K$2:K83,K83)</f>
        <v>5</v>
      </c>
      <c r="AT83" s="1" t="str">
        <f t="shared" si="60"/>
        <v>SV Leobendorf</v>
      </c>
      <c r="AU83" s="1" t="str">
        <f t="shared" si="61"/>
        <v>SC Rheindorf Altach</v>
      </c>
      <c r="AV83">
        <f t="shared" si="62"/>
        <v>2</v>
      </c>
      <c r="AW83" s="1">
        <f t="shared" si="63"/>
        <v>1</v>
      </c>
      <c r="AY83" t="str">
        <f t="shared" si="32"/>
        <v>SC Rheindorf Altach</v>
      </c>
      <c r="AZ83" t="str">
        <f t="shared" si="33"/>
        <v>SV Leobendorf</v>
      </c>
      <c r="BA83">
        <f t="shared" si="34"/>
        <v>2</v>
      </c>
      <c r="BB83">
        <f t="shared" si="35"/>
        <v>1</v>
      </c>
      <c r="BD83" t="str">
        <f t="shared" si="36"/>
        <v>SC Rheindorf Altach</v>
      </c>
      <c r="BE83" t="str">
        <f t="shared" si="37"/>
        <v>SV Leobendorf</v>
      </c>
      <c r="BF83">
        <f t="shared" si="64"/>
        <v>1</v>
      </c>
      <c r="BG83">
        <f t="shared" si="65"/>
        <v>2</v>
      </c>
      <c r="BI83">
        <f t="shared" si="38"/>
        <v>3</v>
      </c>
      <c r="BJ83">
        <f t="shared" si="39"/>
        <v>0</v>
      </c>
    </row>
    <row r="84" spans="1:62" x14ac:dyDescent="0.25">
      <c r="A84" t="s">
        <v>41</v>
      </c>
      <c r="B84" t="s">
        <v>346</v>
      </c>
      <c r="C84" t="s">
        <v>105</v>
      </c>
      <c r="D84" t="s">
        <v>70</v>
      </c>
      <c r="E84" t="s">
        <v>37</v>
      </c>
      <c r="F84" s="15">
        <v>0.79166666666666663</v>
      </c>
      <c r="G84" s="16">
        <v>875</v>
      </c>
      <c r="H84" s="17">
        <v>3</v>
      </c>
      <c r="I84" s="17">
        <v>0</v>
      </c>
      <c r="J84" s="1" t="s">
        <v>216</v>
      </c>
      <c r="K84" s="1" t="s">
        <v>373</v>
      </c>
      <c r="L84" s="20">
        <v>3</v>
      </c>
      <c r="M84" s="20">
        <v>0</v>
      </c>
      <c r="N84" s="1" t="str">
        <f t="shared" si="48"/>
        <v>S</v>
      </c>
      <c r="O84" s="1" t="str">
        <f t="shared" si="49"/>
        <v>N</v>
      </c>
      <c r="P84" s="1">
        <f t="shared" si="50"/>
        <v>3</v>
      </c>
      <c r="Q84" s="4">
        <f>IFERROR((SUMIF($J$2:K84,J84,$L$2:M84)-L84)/(COUNTIF($J$2:K84,J84)-1),0)</f>
        <v>1.1111111111111112</v>
      </c>
      <c r="R84" s="4">
        <f>IFERROR((SUMIF($AT$2:AT84,AT84,$AV$2:AW84)-AV84)/(COUNTIF($J$2:K84,J84)-1),0)</f>
        <v>0.55555555555555558</v>
      </c>
      <c r="S84" s="4">
        <f t="shared" si="66"/>
        <v>0.55555555555555558</v>
      </c>
      <c r="T84" s="5">
        <f>IFERROR((SUMIF($AY$2:AZ84,AY84,$BA$2:BB84)-BA84)/(COUNTIF($J$2:K84,K84)-1),0)</f>
        <v>0</v>
      </c>
      <c r="U84" s="5">
        <f>IFERROR((SUMIF($BD$2:BE84,BD84,$BF$2:BG84)-BF84)/(COUNTIF($J$2:K84,K84)-1),0)</f>
        <v>0</v>
      </c>
      <c r="V84" s="5">
        <f t="shared" si="67"/>
        <v>0</v>
      </c>
      <c r="W84" s="9">
        <f>IFERROR((SUMIF($J$2:J84,J84,L$2:L84)-L84)/(COUNTIF($J$2:J84,J84)-1),0)</f>
        <v>1.5</v>
      </c>
      <c r="X84" s="9">
        <f>IFERROR((SUMIF($J$2:J84,J84,M$2:M84)-M84)/(COUNTIF($J$2:J84,J84)-1),0)</f>
        <v>1.25</v>
      </c>
      <c r="Y84" s="9">
        <f t="shared" si="68"/>
        <v>0.25</v>
      </c>
      <c r="Z84" s="1">
        <f>IFERROR((SUMIF($K$2:K84,J84,$M$2:M84))/(COUNTIF($K$2:K84,J84)),0)</f>
        <v>0.8</v>
      </c>
      <c r="AA84" s="1">
        <f>IFERROR((SUMIF($K$2:K84,J84,$L$2:L84))/(COUNTIF($K$2:K84,J84)),0)</f>
        <v>2.2000000000000002</v>
      </c>
      <c r="AB84" s="1">
        <f t="shared" si="69"/>
        <v>-1.4000000000000001</v>
      </c>
      <c r="AC84" s="9">
        <f>IFERROR((SUMIF($J$2:J84,K84,$L$2:L84))/(COUNTIF($J$2:J84,K84)),0)</f>
        <v>0</v>
      </c>
      <c r="AD84" s="9">
        <f>IFERROR((SUMIF($J$2:J84,K84,$M$2:M84))/(COUNTIF($J$2:J84,K84)),0)</f>
        <v>0</v>
      </c>
      <c r="AE84" s="9">
        <f t="shared" si="70"/>
        <v>0</v>
      </c>
      <c r="AF84" s="1">
        <f>IFERROR((SUMIF(K$2:K84,K84,M$2:M84)-M84)/(COUNTIF($K$2:K84,K84)-1),0)</f>
        <v>0</v>
      </c>
      <c r="AG84" s="1">
        <f>IFERROR((SUMIF(K$2:K84,K84,L$2:L84)-L84)/(COUNTIF($K$2:K84,K84)-1),0)</f>
        <v>0</v>
      </c>
      <c r="AH84" s="1">
        <f t="shared" si="71"/>
        <v>0</v>
      </c>
      <c r="AI84" s="1">
        <f t="shared" si="57"/>
        <v>3</v>
      </c>
      <c r="AJ84" s="1">
        <f t="shared" si="58"/>
        <v>0</v>
      </c>
      <c r="AK84" s="1">
        <f>SUMIF($J$2:K84,J84,AI$2:AJ84)-AI84</f>
        <v>7</v>
      </c>
      <c r="AL84" s="1">
        <f>SUMIF($AY$2:AZ84,AY84,$BI$2:BJ84)-BI84</f>
        <v>0</v>
      </c>
      <c r="AM84" s="1">
        <f>IFERROR((AK84)/(COUNTIF($J$2:K84,J84)-1),0)</f>
        <v>0.77777777777777779</v>
      </c>
      <c r="AN84" s="1">
        <f>IFERROR((AL84)/(COUNTIF($J$2:K84,K84)-1),0)</f>
        <v>0</v>
      </c>
      <c r="AP84" t="str">
        <f t="shared" si="59"/>
        <v>FC Admira Wacker Mödling</v>
      </c>
      <c r="AQ84">
        <f>COUNTIF($J$2:J84,J84)</f>
        <v>5</v>
      </c>
      <c r="AR84">
        <f>COUNTIF($K$2:K84,K84)</f>
        <v>1</v>
      </c>
      <c r="AT84" s="1" t="str">
        <f t="shared" si="60"/>
        <v>TSV Hartberg</v>
      </c>
      <c r="AU84" s="1" t="str">
        <f t="shared" si="61"/>
        <v>WSG Tirol</v>
      </c>
      <c r="AV84">
        <f t="shared" si="62"/>
        <v>0</v>
      </c>
      <c r="AW84" s="1">
        <f t="shared" si="63"/>
        <v>3</v>
      </c>
      <c r="AY84" t="str">
        <f t="shared" si="32"/>
        <v>WSG Tirol</v>
      </c>
      <c r="AZ84" t="str">
        <f t="shared" si="33"/>
        <v>TSV Hartberg</v>
      </c>
      <c r="BA84">
        <f t="shared" si="34"/>
        <v>0</v>
      </c>
      <c r="BB84">
        <f t="shared" si="35"/>
        <v>3</v>
      </c>
      <c r="BD84" t="str">
        <f t="shared" si="36"/>
        <v>WSG Tirol</v>
      </c>
      <c r="BE84" t="str">
        <f t="shared" si="37"/>
        <v>TSV Hartberg</v>
      </c>
      <c r="BF84">
        <f t="shared" si="64"/>
        <v>3</v>
      </c>
      <c r="BG84">
        <f t="shared" si="65"/>
        <v>0</v>
      </c>
      <c r="BI84">
        <f t="shared" si="38"/>
        <v>0</v>
      </c>
      <c r="BJ84">
        <f t="shared" si="39"/>
        <v>3</v>
      </c>
    </row>
    <row r="85" spans="1:62" x14ac:dyDescent="0.25">
      <c r="A85" t="s">
        <v>41</v>
      </c>
      <c r="B85" t="s">
        <v>253</v>
      </c>
      <c r="C85" t="s">
        <v>105</v>
      </c>
      <c r="D85" t="s">
        <v>70</v>
      </c>
      <c r="E85" t="s">
        <v>46</v>
      </c>
      <c r="F85" s="15">
        <v>0.86458333333333337</v>
      </c>
      <c r="G85" s="16">
        <v>8900</v>
      </c>
      <c r="H85" s="17">
        <v>3</v>
      </c>
      <c r="I85" s="17">
        <v>0</v>
      </c>
      <c r="J85" s="1" t="s">
        <v>80</v>
      </c>
      <c r="K85" s="1" t="s">
        <v>68</v>
      </c>
      <c r="L85" s="20">
        <v>2</v>
      </c>
      <c r="M85" s="20">
        <v>0</v>
      </c>
      <c r="N85" s="1" t="str">
        <f t="shared" si="48"/>
        <v>S</v>
      </c>
      <c r="O85" s="1" t="str">
        <f t="shared" si="49"/>
        <v>N</v>
      </c>
      <c r="P85" s="1">
        <f t="shared" si="50"/>
        <v>2</v>
      </c>
      <c r="Q85" s="4">
        <f>IFERROR((SUMIF($J$2:K85,J85,$L$2:M85)-L85)/(COUNTIF($J$2:K85,J85)-1),0)</f>
        <v>1.4444444444444444</v>
      </c>
      <c r="R85" s="4">
        <f>IFERROR((SUMIF($AT$2:AT85,AT85,$AV$2:AW85)-AV85)/(COUNTIF($J$2:K85,J85)-1),0)</f>
        <v>0.55555555555555558</v>
      </c>
      <c r="S85" s="4">
        <f t="shared" si="66"/>
        <v>0.88888888888888884</v>
      </c>
      <c r="T85" s="5">
        <f>IFERROR((SUMIF($AY$2:AZ85,AY85,$BA$2:BB85)-BA85)/(COUNTIF($J$2:K85,K85)-1),0)</f>
        <v>1.2307692307692308</v>
      </c>
      <c r="U85" s="5">
        <f>IFERROR((SUMIF($BD$2:BE85,BD85,$BF$2:BG85)-BF85)/(COUNTIF($J$2:K85,K85)-1),0)</f>
        <v>1.9230769230769231</v>
      </c>
      <c r="V85" s="5">
        <f t="shared" si="67"/>
        <v>-0.69230769230769229</v>
      </c>
      <c r="W85" s="9">
        <f>IFERROR((SUMIF($J$2:J85,J85,L$2:L85)-L85)/(COUNTIF($J$2:J85,J85)-1),0)</f>
        <v>2</v>
      </c>
      <c r="X85" s="9">
        <f>IFERROR((SUMIF($J$2:J85,J85,M$2:M85)-M85)/(COUNTIF($J$2:J85,J85)-1),0)</f>
        <v>1.25</v>
      </c>
      <c r="Y85" s="9">
        <f t="shared" si="68"/>
        <v>0.75</v>
      </c>
      <c r="Z85" s="1">
        <f>IFERROR((SUMIF($K$2:K85,J85,$M$2:M85))/(COUNTIF($K$2:K85,J85)),0)</f>
        <v>1</v>
      </c>
      <c r="AA85" s="1">
        <f>IFERROR((SUMIF($K$2:K85,J85,$L$2:L85))/(COUNTIF($K$2:K85,J85)),0)</f>
        <v>0.6</v>
      </c>
      <c r="AB85" s="1">
        <f t="shared" si="69"/>
        <v>0.4</v>
      </c>
      <c r="AC85" s="9">
        <f>IFERROR((SUMIF($J$2:J85,K85,$L$2:L85))/(COUNTIF($J$2:J85,K85)),0)</f>
        <v>1.1666666666666667</v>
      </c>
      <c r="AD85" s="9">
        <f>IFERROR((SUMIF($J$2:J85,K85,$M$2:M85))/(COUNTIF($J$2:J85,K85)),0)</f>
        <v>1.8333333333333333</v>
      </c>
      <c r="AE85" s="9">
        <f t="shared" si="70"/>
        <v>-0.66666666666666652</v>
      </c>
      <c r="AF85" s="1">
        <f>IFERROR((SUMIF(K$2:K85,K85,M$2:M85)-M85)/(COUNTIF($K$2:K85,K85)-1),0)</f>
        <v>1.2857142857142858</v>
      </c>
      <c r="AG85" s="1">
        <f>IFERROR((SUMIF(K$2:K85,K85,L$2:L85)-L85)/(COUNTIF($K$2:K85,K85)-1),0)</f>
        <v>2</v>
      </c>
      <c r="AH85" s="1">
        <f t="shared" si="71"/>
        <v>-0.71428571428571419</v>
      </c>
      <c r="AI85" s="1">
        <f t="shared" si="57"/>
        <v>3</v>
      </c>
      <c r="AJ85" s="1">
        <f t="shared" si="58"/>
        <v>0</v>
      </c>
      <c r="AK85" s="1">
        <f>SUMIF($J$2:K85,J85,AI$2:AJ85)-AI85</f>
        <v>16</v>
      </c>
      <c r="AL85" s="1">
        <f>SUMIF($AY$2:AZ85,AY85,$BI$2:BJ85)-BI85</f>
        <v>15</v>
      </c>
      <c r="AM85" s="1">
        <f>IFERROR((AK85)/(COUNTIF($J$2:K85,J85)-1),0)</f>
        <v>1.7777777777777777</v>
      </c>
      <c r="AN85" s="1">
        <f>IFERROR((AL85)/(COUNTIF($J$2:K85,K85)-1),0)</f>
        <v>1.1538461538461537</v>
      </c>
      <c r="AP85" t="str">
        <f t="shared" si="59"/>
        <v>FC Wacker Innsbruck</v>
      </c>
      <c r="AQ85">
        <f>COUNTIF($J$2:J85,J85)</f>
        <v>5</v>
      </c>
      <c r="AR85">
        <f>COUNTIF($K$2:K85,K85)</f>
        <v>8</v>
      </c>
      <c r="AT85" s="1" t="str">
        <f t="shared" si="60"/>
        <v>FK Austria Wien</v>
      </c>
      <c r="AU85" s="1" t="str">
        <f t="shared" si="61"/>
        <v>SK Sturm Graz</v>
      </c>
      <c r="AV85">
        <f t="shared" si="62"/>
        <v>0</v>
      </c>
      <c r="AW85" s="1">
        <f t="shared" si="63"/>
        <v>2</v>
      </c>
      <c r="AY85" t="str">
        <f t="shared" si="32"/>
        <v>SK Sturm Graz</v>
      </c>
      <c r="AZ85" t="str">
        <f t="shared" si="33"/>
        <v>FK Austria Wien</v>
      </c>
      <c r="BA85">
        <f t="shared" si="34"/>
        <v>0</v>
      </c>
      <c r="BB85">
        <f t="shared" si="35"/>
        <v>2</v>
      </c>
      <c r="BD85" t="str">
        <f t="shared" si="36"/>
        <v>SK Sturm Graz</v>
      </c>
      <c r="BE85" t="str">
        <f t="shared" si="37"/>
        <v>FK Austria Wien</v>
      </c>
      <c r="BF85">
        <f t="shared" si="64"/>
        <v>2</v>
      </c>
      <c r="BG85">
        <f t="shared" si="65"/>
        <v>0</v>
      </c>
      <c r="BI85">
        <f t="shared" si="38"/>
        <v>0</v>
      </c>
      <c r="BJ85">
        <f t="shared" si="39"/>
        <v>3</v>
      </c>
    </row>
    <row r="86" spans="1:62" x14ac:dyDescent="0.25">
      <c r="A86" t="s">
        <v>41</v>
      </c>
      <c r="B86" t="s">
        <v>253</v>
      </c>
      <c r="C86" t="s">
        <v>105</v>
      </c>
      <c r="D86" t="s">
        <v>70</v>
      </c>
      <c r="E86" t="s">
        <v>46</v>
      </c>
      <c r="F86" s="15">
        <v>0.85416666666666663</v>
      </c>
      <c r="G86" s="16">
        <v>1300</v>
      </c>
      <c r="H86" s="17">
        <v>3</v>
      </c>
      <c r="I86" s="17">
        <v>0</v>
      </c>
      <c r="J86" s="1" t="s">
        <v>205</v>
      </c>
      <c r="K86" s="1" t="s">
        <v>40</v>
      </c>
      <c r="L86" s="20">
        <v>0</v>
      </c>
      <c r="M86" s="20">
        <v>6</v>
      </c>
      <c r="N86" s="1" t="str">
        <f t="shared" si="48"/>
        <v>N</v>
      </c>
      <c r="O86" s="1" t="str">
        <f t="shared" si="49"/>
        <v>S</v>
      </c>
      <c r="P86" s="1">
        <f t="shared" si="50"/>
        <v>-6</v>
      </c>
      <c r="Q86" s="4">
        <f>IFERROR((SUMIF($J$2:K86,J86,$L$2:M86)-L86)/(COUNTIF($J$2:K86,J86)-1),0)</f>
        <v>0</v>
      </c>
      <c r="R86" s="4">
        <f>IFERROR((SUMIF($AT$2:AT86,AT86,$AV$2:AW86)-AV86)/(COUNTIF($J$2:K86,J86)-1),0)</f>
        <v>0</v>
      </c>
      <c r="S86" s="4">
        <f t="shared" si="66"/>
        <v>0</v>
      </c>
      <c r="T86" s="5">
        <f>IFERROR((SUMIF($AY$2:AZ86,AY86,$BA$2:BB86)-BA86)/(COUNTIF($J$2:K86,K86)-1),0)</f>
        <v>2.5</v>
      </c>
      <c r="U86" s="5">
        <f>IFERROR((SUMIF($BD$2:BE86,BD86,$BF$2:BG86)-BF86)/(COUNTIF($J$2:K86,K86)-1),0)</f>
        <v>0.7142857142857143</v>
      </c>
      <c r="V86" s="5">
        <f t="shared" si="67"/>
        <v>1.7857142857142856</v>
      </c>
      <c r="W86" s="9">
        <f>IFERROR((SUMIF($J$2:J86,J86,L$2:L86)-L86)/(COUNTIF($J$2:J86,J86)-1),0)</f>
        <v>0</v>
      </c>
      <c r="X86" s="9">
        <f>IFERROR((SUMIF($J$2:J86,J86,M$2:M86)-M86)/(COUNTIF($J$2:J86,J86)-1),0)</f>
        <v>0</v>
      </c>
      <c r="Y86" s="9">
        <f t="shared" si="68"/>
        <v>0</v>
      </c>
      <c r="Z86" s="1">
        <f>IFERROR((SUMIF($K$2:K86,J86,$M$2:M86))/(COUNTIF($K$2:K86,J86)),0)</f>
        <v>0</v>
      </c>
      <c r="AA86" s="1">
        <f>IFERROR((SUMIF($K$2:K86,J86,$L$2:L86))/(COUNTIF($K$2:K86,J86)),0)</f>
        <v>0</v>
      </c>
      <c r="AB86" s="1">
        <f t="shared" si="69"/>
        <v>0</v>
      </c>
      <c r="AC86" s="9">
        <f>IFERROR((SUMIF($J$2:J86,K86,$L$2:L86))/(COUNTIF($J$2:J86,K86)),0)</f>
        <v>2.4285714285714284</v>
      </c>
      <c r="AD86" s="9">
        <f>IFERROR((SUMIF($J$2:J86,K86,$M$2:M86))/(COUNTIF($J$2:J86,K86)),0)</f>
        <v>0.7142857142857143</v>
      </c>
      <c r="AE86" s="9">
        <f t="shared" si="70"/>
        <v>1.714285714285714</v>
      </c>
      <c r="AF86" s="1">
        <f>IFERROR((SUMIF(K$2:K86,K86,M$2:M86)-M86)/(COUNTIF($K$2:K86,K86)-1),0)</f>
        <v>2.5714285714285716</v>
      </c>
      <c r="AG86" s="1">
        <f>IFERROR((SUMIF(K$2:K86,K86,L$2:L86)-L86)/(COUNTIF($K$2:K86,K86)-1),0)</f>
        <v>0.7142857142857143</v>
      </c>
      <c r="AH86" s="1">
        <f t="shared" si="71"/>
        <v>1.8571428571428572</v>
      </c>
      <c r="AI86" s="1">
        <f t="shared" si="57"/>
        <v>0</v>
      </c>
      <c r="AJ86" s="1">
        <f t="shared" si="58"/>
        <v>3</v>
      </c>
      <c r="AK86" s="1">
        <f>SUMIF($J$2:K86,J86,AI$2:AJ86)-AI86</f>
        <v>0</v>
      </c>
      <c r="AL86" s="1">
        <f>SUMIF($AY$2:AZ86,AY86,$BI$2:BJ86)-BI86</f>
        <v>38</v>
      </c>
      <c r="AM86" s="1">
        <f>IFERROR((AK86)/(COUNTIF($J$2:K86,J86)-1),0)</f>
        <v>0</v>
      </c>
      <c r="AN86" s="1">
        <f>IFERROR((AL86)/(COUNTIF($J$2:K86,K86)-1),0)</f>
        <v>2.7142857142857144</v>
      </c>
      <c r="AP86" t="e">
        <f t="shared" si="59"/>
        <v>#N/A</v>
      </c>
      <c r="AQ86">
        <f>COUNTIF($J$2:J86,J86)</f>
        <v>1</v>
      </c>
      <c r="AR86">
        <f>COUNTIF($K$2:K86,K86)</f>
        <v>8</v>
      </c>
      <c r="AT86" s="1" t="str">
        <f t="shared" si="60"/>
        <v>SC Schwaz</v>
      </c>
      <c r="AU86" s="1" t="str">
        <f t="shared" si="61"/>
        <v>Red Bull Salzburg</v>
      </c>
      <c r="AV86">
        <f t="shared" si="62"/>
        <v>6</v>
      </c>
      <c r="AW86" s="1">
        <f t="shared" si="63"/>
        <v>0</v>
      </c>
      <c r="AY86" t="str">
        <f t="shared" si="32"/>
        <v>Red Bull Salzburg</v>
      </c>
      <c r="AZ86" t="str">
        <f t="shared" si="33"/>
        <v>SC Schwaz</v>
      </c>
      <c r="BA86">
        <f t="shared" si="34"/>
        <v>6</v>
      </c>
      <c r="BB86">
        <f t="shared" si="35"/>
        <v>0</v>
      </c>
      <c r="BD86" t="str">
        <f t="shared" si="36"/>
        <v>Red Bull Salzburg</v>
      </c>
      <c r="BE86" t="str">
        <f t="shared" si="37"/>
        <v>SC Schwaz</v>
      </c>
      <c r="BF86">
        <f t="shared" si="64"/>
        <v>0</v>
      </c>
      <c r="BG86">
        <f t="shared" si="65"/>
        <v>6</v>
      </c>
      <c r="BI86">
        <f t="shared" si="38"/>
        <v>3</v>
      </c>
      <c r="BJ86">
        <f t="shared" si="39"/>
        <v>0</v>
      </c>
    </row>
    <row r="87" spans="1:62" x14ac:dyDescent="0.25">
      <c r="A87" t="s">
        <v>41</v>
      </c>
      <c r="B87" t="s">
        <v>253</v>
      </c>
      <c r="C87" t="s">
        <v>105</v>
      </c>
      <c r="D87" t="s">
        <v>70</v>
      </c>
      <c r="E87" t="s">
        <v>46</v>
      </c>
      <c r="F87" s="15">
        <v>0.79166666666666663</v>
      </c>
      <c r="G87" s="16">
        <v>2000</v>
      </c>
      <c r="H87" s="17">
        <v>3</v>
      </c>
      <c r="I87" s="17">
        <v>0</v>
      </c>
      <c r="J87" s="1" t="s">
        <v>342</v>
      </c>
      <c r="K87" s="1" t="s">
        <v>0</v>
      </c>
      <c r="L87" s="20">
        <v>0</v>
      </c>
      <c r="M87" s="20">
        <v>8</v>
      </c>
      <c r="N87" s="1" t="str">
        <f t="shared" si="48"/>
        <v>N</v>
      </c>
      <c r="O87" s="1" t="str">
        <f t="shared" si="49"/>
        <v>S</v>
      </c>
      <c r="P87" s="1">
        <f t="shared" si="50"/>
        <v>-8</v>
      </c>
      <c r="Q87" s="4">
        <f>IFERROR((SUMIF($J$2:K87,J87,$L$2:M87)-L87)/(COUNTIF($J$2:K87,J87)-1),0)</f>
        <v>0</v>
      </c>
      <c r="R87" s="4">
        <f>IFERROR((SUMIF($AT$2:AT87,AT87,$AV$2:AW87)-AV87)/(COUNTIF($J$2:K87,J87)-1),0)</f>
        <v>0</v>
      </c>
      <c r="S87" s="4">
        <f t="shared" si="66"/>
        <v>0</v>
      </c>
      <c r="T87" s="5">
        <f>IFERROR((SUMIF($AY$2:AZ87,AY87,$BA$2:BB87)-BA87)/(COUNTIF($J$2:K87,K87)-1),0)</f>
        <v>1.8461538461538463</v>
      </c>
      <c r="U87" s="5">
        <f>IFERROR((SUMIF($BD$2:BE87,BD87,$BF$2:BG87)-BF87)/(COUNTIF($J$2:K87,K87)-1),0)</f>
        <v>0.61538461538461542</v>
      </c>
      <c r="V87" s="5">
        <f t="shared" si="67"/>
        <v>1.2307692307692308</v>
      </c>
      <c r="W87" s="9">
        <f>IFERROR((SUMIF($J$2:J87,J87,L$2:L87)-L87)/(COUNTIF($J$2:J87,J87)-1),0)</f>
        <v>0</v>
      </c>
      <c r="X87" s="9">
        <f>IFERROR((SUMIF($J$2:J87,J87,M$2:M87)-M87)/(COUNTIF($J$2:J87,J87)-1),0)</f>
        <v>0</v>
      </c>
      <c r="Y87" s="9">
        <f t="shared" si="68"/>
        <v>0</v>
      </c>
      <c r="Z87" s="1">
        <f>IFERROR((SUMIF($K$2:K87,J87,$M$2:M87))/(COUNTIF($K$2:K87,J87)),0)</f>
        <v>0</v>
      </c>
      <c r="AA87" s="1">
        <f>IFERROR((SUMIF($K$2:K87,J87,$L$2:L87))/(COUNTIF($K$2:K87,J87)),0)</f>
        <v>0</v>
      </c>
      <c r="AB87" s="1">
        <f t="shared" si="69"/>
        <v>0</v>
      </c>
      <c r="AC87" s="9">
        <f>IFERROR((SUMIF($J$2:J87,K87,$L$2:L87))/(COUNTIF($J$2:J87,K87)),0)</f>
        <v>2</v>
      </c>
      <c r="AD87" s="9">
        <f>IFERROR((SUMIF($J$2:J87,K87,$M$2:M87))/(COUNTIF($J$2:J87,K87)),0)</f>
        <v>0.4</v>
      </c>
      <c r="AE87" s="9">
        <f t="shared" si="70"/>
        <v>1.6</v>
      </c>
      <c r="AF87" s="1">
        <f>IFERROR((SUMIF(K$2:K87,K87,M$2:M87)-M87)/(COUNTIF($K$2:K87,K87)-1),0)</f>
        <v>1.75</v>
      </c>
      <c r="AG87" s="1">
        <f>IFERROR((SUMIF(K$2:K87,K87,L$2:L87)-L87)/(COUNTIF($K$2:K87,K87)-1),0)</f>
        <v>0.75</v>
      </c>
      <c r="AH87" s="1">
        <f t="shared" si="71"/>
        <v>1</v>
      </c>
      <c r="AI87" s="1">
        <f t="shared" si="57"/>
        <v>0</v>
      </c>
      <c r="AJ87" s="1">
        <f t="shared" si="58"/>
        <v>3</v>
      </c>
      <c r="AK87" s="1">
        <f>SUMIF($J$2:K87,J87,AI$2:AJ87)-AI87</f>
        <v>0</v>
      </c>
      <c r="AL87" s="1">
        <f>SUMIF($AY$2:AZ87,AY87,$BI$2:BJ87)-BI87</f>
        <v>31</v>
      </c>
      <c r="AM87" s="1">
        <f>IFERROR((AK87)/(COUNTIF($J$2:K87,J87)-1),0)</f>
        <v>0</v>
      </c>
      <c r="AN87" s="1">
        <f>IFERROR((AL87)/(COUNTIF($J$2:K87,K87)-1),0)</f>
        <v>2.3846153846153846</v>
      </c>
      <c r="AP87" t="e">
        <f t="shared" si="59"/>
        <v>#N/A</v>
      </c>
      <c r="AQ87">
        <f>COUNTIF($J$2:J87,J87)</f>
        <v>1</v>
      </c>
      <c r="AR87">
        <f>COUNTIF($K$2:K87,K87)</f>
        <v>9</v>
      </c>
      <c r="AT87" s="1" t="str">
        <f t="shared" si="60"/>
        <v>ATSV Stadl-Paura</v>
      </c>
      <c r="AU87" s="1" t="str">
        <f t="shared" si="61"/>
        <v>LASK</v>
      </c>
      <c r="AV87">
        <f t="shared" si="62"/>
        <v>8</v>
      </c>
      <c r="AW87" s="1">
        <f t="shared" si="63"/>
        <v>0</v>
      </c>
      <c r="AY87" t="str">
        <f t="shared" si="32"/>
        <v>LASK</v>
      </c>
      <c r="AZ87" t="str">
        <f t="shared" si="33"/>
        <v>ATSV Stadl-Paura</v>
      </c>
      <c r="BA87">
        <f t="shared" si="34"/>
        <v>8</v>
      </c>
      <c r="BB87">
        <f t="shared" si="35"/>
        <v>0</v>
      </c>
      <c r="BD87" t="str">
        <f t="shared" si="36"/>
        <v>LASK</v>
      </c>
      <c r="BE87" t="str">
        <f t="shared" si="37"/>
        <v>ATSV Stadl-Paura</v>
      </c>
      <c r="BF87">
        <f t="shared" si="64"/>
        <v>0</v>
      </c>
      <c r="BG87">
        <f t="shared" si="65"/>
        <v>8</v>
      </c>
      <c r="BI87">
        <f t="shared" si="38"/>
        <v>3</v>
      </c>
      <c r="BJ87">
        <f t="shared" si="39"/>
        <v>0</v>
      </c>
    </row>
    <row r="88" spans="1:62" x14ac:dyDescent="0.25">
      <c r="A88" t="s">
        <v>41</v>
      </c>
      <c r="B88" t="s">
        <v>253</v>
      </c>
      <c r="C88" t="s">
        <v>105</v>
      </c>
      <c r="D88" t="s">
        <v>70</v>
      </c>
      <c r="E88" t="s">
        <v>46</v>
      </c>
      <c r="F88" s="15">
        <v>0.79166666666666663</v>
      </c>
      <c r="G88" s="16">
        <v>600</v>
      </c>
      <c r="H88" s="17">
        <v>4</v>
      </c>
      <c r="I88" s="17">
        <v>0</v>
      </c>
      <c r="J88" s="1" t="s">
        <v>212</v>
      </c>
      <c r="K88" s="1" t="s">
        <v>65</v>
      </c>
      <c r="L88" s="20">
        <v>0</v>
      </c>
      <c r="M88" s="20">
        <v>5</v>
      </c>
      <c r="N88" s="1" t="str">
        <f t="shared" si="48"/>
        <v>N</v>
      </c>
      <c r="O88" s="1" t="str">
        <f t="shared" si="49"/>
        <v>S</v>
      </c>
      <c r="P88" s="1">
        <f t="shared" si="50"/>
        <v>-5</v>
      </c>
      <c r="Q88" s="4">
        <f>IFERROR((SUMIF($J$2:K88,J88,$L$2:M88)-L88)/(COUNTIF($J$2:K88,J88)-1),0)</f>
        <v>0</v>
      </c>
      <c r="R88" s="4">
        <f>IFERROR((SUMIF($AT$2:AT88,AT88,$AV$2:AW88)-AV88)/(COUNTIF($J$2:K88,J88)-1),0)</f>
        <v>0</v>
      </c>
      <c r="S88" s="4">
        <f t="shared" si="66"/>
        <v>0</v>
      </c>
      <c r="T88" s="5">
        <f>IFERROR((SUMIF($AY$2:AZ88,AY88,$BA$2:BB88)-BA88)/(COUNTIF($J$2:K88,K88)-1),0)</f>
        <v>2.2222222222222223</v>
      </c>
      <c r="U88" s="5">
        <f>IFERROR((SUMIF($BD$2:BE88,BD88,$BF$2:BG88)-BF88)/(COUNTIF($J$2:K88,K88)-1),0)</f>
        <v>0.77777777777777779</v>
      </c>
      <c r="V88" s="5">
        <f t="shared" si="67"/>
        <v>1.4444444444444446</v>
      </c>
      <c r="W88" s="9">
        <f>IFERROR((SUMIF($J$2:J88,J88,L$2:L88)-L88)/(COUNTIF($J$2:J88,J88)-1),0)</f>
        <v>0</v>
      </c>
      <c r="X88" s="9">
        <f>IFERROR((SUMIF($J$2:J88,J88,M$2:M88)-M88)/(COUNTIF($J$2:J88,J88)-1),0)</f>
        <v>0</v>
      </c>
      <c r="Y88" s="9">
        <f t="shared" si="68"/>
        <v>0</v>
      </c>
      <c r="Z88" s="1">
        <f>IFERROR((SUMIF($K$2:K88,J88,$M$2:M88))/(COUNTIF($K$2:K88,J88)),0)</f>
        <v>0</v>
      </c>
      <c r="AA88" s="1">
        <f>IFERROR((SUMIF($K$2:K88,J88,$L$2:L88))/(COUNTIF($K$2:K88,J88)),0)</f>
        <v>0</v>
      </c>
      <c r="AB88" s="1">
        <f t="shared" si="69"/>
        <v>0</v>
      </c>
      <c r="AC88" s="9">
        <f>IFERROR((SUMIF($J$2:J88,K88,$L$2:L88))/(COUNTIF($J$2:J88,K88)),0)</f>
        <v>2</v>
      </c>
      <c r="AD88" s="9">
        <f>IFERROR((SUMIF($J$2:J88,K88,$M$2:M88))/(COUNTIF($J$2:J88,K88)),0)</f>
        <v>1.2</v>
      </c>
      <c r="AE88" s="9">
        <f t="shared" si="70"/>
        <v>0.8</v>
      </c>
      <c r="AF88" s="1">
        <f>IFERROR((SUMIF(K$2:K88,K88,M$2:M88)-M88)/(COUNTIF($K$2:K88,K88)-1),0)</f>
        <v>2.5</v>
      </c>
      <c r="AG88" s="1">
        <f>IFERROR((SUMIF(K$2:K88,K88,L$2:L88)-L88)/(COUNTIF($K$2:K88,K88)-1),0)</f>
        <v>0.25</v>
      </c>
      <c r="AH88" s="1">
        <f t="shared" si="71"/>
        <v>2.25</v>
      </c>
      <c r="AI88" s="1">
        <f t="shared" si="57"/>
        <v>0</v>
      </c>
      <c r="AJ88" s="1">
        <f t="shared" si="58"/>
        <v>3</v>
      </c>
      <c r="AK88" s="1">
        <f>SUMIF($J$2:K88,J88,AI$2:AJ88)-AI88</f>
        <v>0</v>
      </c>
      <c r="AL88" s="1">
        <f>SUMIF($AY$2:AZ88,AY88,$BI$2:BJ88)-BI88</f>
        <v>20</v>
      </c>
      <c r="AM88" s="1">
        <f>IFERROR((AK88)/(COUNTIF($J$2:K88,J88)-1),0)</f>
        <v>0</v>
      </c>
      <c r="AN88" s="1">
        <f>IFERROR((AL88)/(COUNTIF($J$2:K88,K88)-1),0)</f>
        <v>2.2222222222222223</v>
      </c>
      <c r="AP88" t="e">
        <f t="shared" si="59"/>
        <v>#N/A</v>
      </c>
      <c r="AQ88">
        <f>COUNTIF($J$2:J88,J88)</f>
        <v>1</v>
      </c>
      <c r="AR88">
        <f>COUNTIF($K$2:K88,K88)</f>
        <v>5</v>
      </c>
      <c r="AT88" s="1" t="str">
        <f t="shared" si="60"/>
        <v>FC Pinzgau Saalfelden</v>
      </c>
      <c r="AU88" s="1" t="str">
        <f t="shared" si="61"/>
        <v>SKN St. Pölten</v>
      </c>
      <c r="AV88">
        <f t="shared" si="62"/>
        <v>5</v>
      </c>
      <c r="AW88" s="1">
        <f t="shared" si="63"/>
        <v>0</v>
      </c>
      <c r="AY88" t="str">
        <f t="shared" si="32"/>
        <v>SKN St. Pölten</v>
      </c>
      <c r="AZ88" t="str">
        <f t="shared" si="33"/>
        <v>FC Pinzgau Saalfelden</v>
      </c>
      <c r="BA88">
        <f t="shared" si="34"/>
        <v>5</v>
      </c>
      <c r="BB88">
        <f t="shared" si="35"/>
        <v>0</v>
      </c>
      <c r="BD88" t="str">
        <f t="shared" si="36"/>
        <v>SKN St. Pölten</v>
      </c>
      <c r="BE88" t="str">
        <f t="shared" si="37"/>
        <v>FC Pinzgau Saalfelden</v>
      </c>
      <c r="BF88">
        <f t="shared" si="64"/>
        <v>0</v>
      </c>
      <c r="BG88">
        <f t="shared" si="65"/>
        <v>5</v>
      </c>
      <c r="BI88">
        <f t="shared" si="38"/>
        <v>3</v>
      </c>
      <c r="BJ88">
        <f t="shared" si="39"/>
        <v>0</v>
      </c>
    </row>
    <row r="89" spans="1:62" x14ac:dyDescent="0.25">
      <c r="A89" t="s">
        <v>41</v>
      </c>
      <c r="B89" t="s">
        <v>253</v>
      </c>
      <c r="C89" t="s">
        <v>105</v>
      </c>
      <c r="D89" t="s">
        <v>70</v>
      </c>
      <c r="E89" t="s">
        <v>46</v>
      </c>
      <c r="F89" s="15">
        <v>0.77083333333333337</v>
      </c>
      <c r="G89" s="16">
        <v>5300</v>
      </c>
      <c r="H89" s="17">
        <v>3</v>
      </c>
      <c r="I89" s="17">
        <v>0</v>
      </c>
      <c r="J89" s="1" t="s">
        <v>76</v>
      </c>
      <c r="K89" s="1" t="s">
        <v>71</v>
      </c>
      <c r="L89" s="1">
        <v>1</v>
      </c>
      <c r="M89" s="1">
        <v>1</v>
      </c>
      <c r="N89" s="1" t="str">
        <f t="shared" si="48"/>
        <v>U</v>
      </c>
      <c r="O89" s="1" t="str">
        <f t="shared" si="49"/>
        <v>U</v>
      </c>
      <c r="P89" s="1">
        <f t="shared" si="50"/>
        <v>0</v>
      </c>
      <c r="Q89" s="4">
        <f>IFERROR((SUMIF($J$2:K89,J89,$L$2:M89)-L89)/(COUNTIF($J$2:K89,J89)-1),0)</f>
        <v>1.3333333333333333</v>
      </c>
      <c r="R89" s="4">
        <f>IFERROR((SUMIF($AT$2:AT89,AT89,$AV$2:AW89)-AV89)/(COUNTIF($J$2:K89,J89)-1),0)</f>
        <v>1.2222222222222223</v>
      </c>
      <c r="S89" s="4">
        <f t="shared" si="66"/>
        <v>0.11111111111111094</v>
      </c>
      <c r="T89" s="5">
        <f>IFERROR((SUMIF($AY$2:AZ89,AY89,$BA$2:BB89)-BA89)/(COUNTIF($J$2:K89,K89)-1),0)</f>
        <v>1.7857142857142858</v>
      </c>
      <c r="U89" s="5">
        <f>IFERROR((SUMIF($BD$2:BE89,BD89,$BF$2:BG89)-BF89)/(COUNTIF($J$2:K89,K89)-1),0)</f>
        <v>0.9285714285714286</v>
      </c>
      <c r="V89" s="5">
        <f t="shared" si="67"/>
        <v>0.85714285714285721</v>
      </c>
      <c r="W89" s="9">
        <f>IFERROR((SUMIF($J$2:J89,J89,L$2:L89)-L89)/(COUNTIF($J$2:J89,J89)-1),0)</f>
        <v>0.33333333333333331</v>
      </c>
      <c r="X89" s="9">
        <f>IFERROR((SUMIF($J$2:J89,J89,M$2:M89)-M89)/(COUNTIF($J$2:J89,J89)-1),0)</f>
        <v>3.6666666666666665</v>
      </c>
      <c r="Y89" s="9">
        <f t="shared" si="68"/>
        <v>-3.333333333333333</v>
      </c>
      <c r="Z89" s="1">
        <f>IFERROR((SUMIF($K$2:K89,J89,$M$2:M89))/(COUNTIF($K$2:K89,J89)),0)</f>
        <v>1.8333333333333333</v>
      </c>
      <c r="AA89" s="1">
        <f>IFERROR((SUMIF($K$2:K89,J89,$L$2:L89))/(COUNTIF($K$2:K89,J89)),0)</f>
        <v>1.6666666666666667</v>
      </c>
      <c r="AB89" s="1">
        <f t="shared" si="69"/>
        <v>0.16666666666666652</v>
      </c>
      <c r="AC89" s="9">
        <f>IFERROR((SUMIF($J$2:J89,K89,$L$2:L89))/(COUNTIF($J$2:J89,K89)),0)</f>
        <v>1.7142857142857142</v>
      </c>
      <c r="AD89" s="9">
        <f>IFERROR((SUMIF($J$2:J89,K89,$M$2:M89))/(COUNTIF($J$2:J89,K89)),0)</f>
        <v>0.5714285714285714</v>
      </c>
      <c r="AE89" s="9">
        <f t="shared" si="70"/>
        <v>1.1428571428571428</v>
      </c>
      <c r="AF89" s="1">
        <f>IFERROR((SUMIF(K$2:K89,K89,M$2:M89)-M89)/(COUNTIF($K$2:K89,K89)-1),0)</f>
        <v>1.8571428571428572</v>
      </c>
      <c r="AG89" s="1">
        <f>IFERROR((SUMIF(K$2:K89,K89,L$2:L89)-L89)/(COUNTIF($K$2:K89,K89)-1),0)</f>
        <v>1.2857142857142858</v>
      </c>
      <c r="AH89" s="1">
        <f t="shared" si="71"/>
        <v>0.5714285714285714</v>
      </c>
      <c r="AI89" s="1">
        <f t="shared" si="57"/>
        <v>1</v>
      </c>
      <c r="AJ89" s="1">
        <f t="shared" si="58"/>
        <v>1</v>
      </c>
      <c r="AK89" s="1">
        <f>SUMIF($J$2:K89,J89,AI$2:AJ89)-AI89</f>
        <v>10</v>
      </c>
      <c r="AL89" s="1">
        <f>SUMIF($AY$2:AZ89,AY89,$BI$2:BJ89)-BI89</f>
        <v>21</v>
      </c>
      <c r="AM89" s="1">
        <f>IFERROR((AK89)/(COUNTIF($J$2:K89,J89)-1),0)</f>
        <v>1.1111111111111112</v>
      </c>
      <c r="AN89" s="1">
        <f>IFERROR((AL89)/(COUNTIF($J$2:K89,K89)-1),0)</f>
        <v>1.5</v>
      </c>
      <c r="AP89" t="str">
        <f t="shared" si="59"/>
        <v>Red Bull Salzburg</v>
      </c>
      <c r="AQ89">
        <f>COUNTIF($J$2:J89,J89)</f>
        <v>4</v>
      </c>
      <c r="AR89">
        <f>COUNTIF($K$2:K89,K89)</f>
        <v>8</v>
      </c>
      <c r="AT89" s="1" t="str">
        <f t="shared" si="60"/>
        <v>SV Mattersburg</v>
      </c>
      <c r="AU89" s="1" t="str">
        <f t="shared" si="61"/>
        <v>SK Rapid Wien</v>
      </c>
      <c r="AV89">
        <f t="shared" si="62"/>
        <v>1</v>
      </c>
      <c r="AW89" s="1">
        <f t="shared" si="63"/>
        <v>1</v>
      </c>
      <c r="AY89" t="str">
        <f t="shared" si="32"/>
        <v>SK Rapid Wien</v>
      </c>
      <c r="AZ89" t="str">
        <f t="shared" si="33"/>
        <v>SV Mattersburg</v>
      </c>
      <c r="BA89">
        <f t="shared" si="34"/>
        <v>1</v>
      </c>
      <c r="BB89">
        <f t="shared" si="35"/>
        <v>1</v>
      </c>
      <c r="BD89" t="str">
        <f t="shared" si="36"/>
        <v>SK Rapid Wien</v>
      </c>
      <c r="BE89" t="str">
        <f t="shared" si="37"/>
        <v>SV Mattersburg</v>
      </c>
      <c r="BF89">
        <f t="shared" si="64"/>
        <v>1</v>
      </c>
      <c r="BG89">
        <f t="shared" si="65"/>
        <v>1</v>
      </c>
      <c r="BI89">
        <f t="shared" si="38"/>
        <v>1</v>
      </c>
      <c r="BJ89">
        <f t="shared" si="39"/>
        <v>1</v>
      </c>
    </row>
    <row r="90" spans="1:62" x14ac:dyDescent="0.25">
      <c r="A90" t="s">
        <v>41</v>
      </c>
      <c r="B90" t="s">
        <v>253</v>
      </c>
      <c r="C90" t="s">
        <v>105</v>
      </c>
      <c r="D90" t="s">
        <v>70</v>
      </c>
      <c r="E90" t="s">
        <v>46</v>
      </c>
      <c r="F90" s="15">
        <v>0.79166666666666663</v>
      </c>
      <c r="G90" s="16">
        <v>600</v>
      </c>
      <c r="H90" s="17">
        <v>3</v>
      </c>
      <c r="I90" s="17">
        <v>0</v>
      </c>
      <c r="J90" s="1" t="s">
        <v>366</v>
      </c>
      <c r="K90" s="1" t="s">
        <v>245</v>
      </c>
      <c r="L90" s="20">
        <v>1</v>
      </c>
      <c r="M90" s="20">
        <v>3</v>
      </c>
      <c r="N90" s="1" t="str">
        <f t="shared" si="48"/>
        <v>N</v>
      </c>
      <c r="O90" s="1" t="str">
        <f t="shared" si="49"/>
        <v>S</v>
      </c>
      <c r="P90" s="1">
        <f t="shared" si="50"/>
        <v>-2</v>
      </c>
      <c r="Q90" s="4">
        <f>IFERROR((SUMIF($J$2:K90,J90,$L$2:M90)-L90)/(COUNTIF($J$2:K90,J90)-1),0)</f>
        <v>1</v>
      </c>
      <c r="R90" s="4">
        <f>IFERROR((SUMIF($AT$2:AT90,AT90,$AV$2:AW90)-AV90)/(COUNTIF($J$2:K90,J90)-1),0)</f>
        <v>0</v>
      </c>
      <c r="S90" s="4">
        <f t="shared" si="66"/>
        <v>1</v>
      </c>
      <c r="T90" s="5">
        <f>IFERROR((SUMIF($AY$2:AZ90,AY90,$BA$2:BB90)-BA90)/(COUNTIF($J$2:K90,K90)-1),0)</f>
        <v>1.4444444444444444</v>
      </c>
      <c r="U90" s="5">
        <f>IFERROR((SUMIF($BD$2:BE90,BD90,$BF$2:BG90)-BF90)/(COUNTIF($J$2:K90,K90)-1),0)</f>
        <v>2.1111111111111112</v>
      </c>
      <c r="V90" s="5">
        <f t="shared" si="67"/>
        <v>-0.66666666666666674</v>
      </c>
      <c r="W90" s="9">
        <f>IFERROR((SUMIF($J$2:J90,J90,L$2:L90)-L90)/(COUNTIF($J$2:J90,J90)-1),0)</f>
        <v>1</v>
      </c>
      <c r="X90" s="9">
        <f>IFERROR((SUMIF($J$2:J90,J90,M$2:M90)-M90)/(COUNTIF($J$2:J90,J90)-1),0)</f>
        <v>0</v>
      </c>
      <c r="Y90" s="9">
        <f t="shared" si="68"/>
        <v>1</v>
      </c>
      <c r="Z90" s="1">
        <f>IFERROR((SUMIF($K$2:K90,J90,$M$2:M90))/(COUNTIF($K$2:K90,J90)),0)</f>
        <v>0</v>
      </c>
      <c r="AA90" s="1">
        <f>IFERROR((SUMIF($K$2:K90,J90,$L$2:L90))/(COUNTIF($K$2:K90,J90)),0)</f>
        <v>0</v>
      </c>
      <c r="AB90" s="1">
        <f t="shared" si="69"/>
        <v>0</v>
      </c>
      <c r="AC90" s="9">
        <f>IFERROR((SUMIF($J$2:J90,K90,$L$2:L90))/(COUNTIF($J$2:J90,K90)),0)</f>
        <v>1.25</v>
      </c>
      <c r="AD90" s="9">
        <f>IFERROR((SUMIF($J$2:J90,K90,$M$2:M90))/(COUNTIF($J$2:J90,K90)),0)</f>
        <v>2.25</v>
      </c>
      <c r="AE90" s="9">
        <f t="shared" si="70"/>
        <v>-1</v>
      </c>
      <c r="AF90" s="1">
        <f>IFERROR((SUMIF(K$2:K90,K90,M$2:M90)-M90)/(COUNTIF($K$2:K90,K90)-1),0)</f>
        <v>1.6</v>
      </c>
      <c r="AG90" s="1">
        <f>IFERROR((SUMIF(K$2:K90,K90,L$2:L90)-L90)/(COUNTIF($K$2:K90,K90)-1),0)</f>
        <v>2</v>
      </c>
      <c r="AH90" s="1">
        <f t="shared" si="71"/>
        <v>-0.39999999999999991</v>
      </c>
      <c r="AI90" s="1">
        <f t="shared" si="57"/>
        <v>0</v>
      </c>
      <c r="AJ90" s="1">
        <f t="shared" si="58"/>
        <v>3</v>
      </c>
      <c r="AK90" s="1">
        <f>SUMIF($J$2:K90,J90,AI$2:AJ90)-AI90</f>
        <v>3</v>
      </c>
      <c r="AL90" s="1">
        <f>SUMIF($AY$2:AZ90,AY90,$BI$2:BJ90)-BI90</f>
        <v>9</v>
      </c>
      <c r="AM90" s="1">
        <f>IFERROR((AK90)/(COUNTIF($J$2:K90,J90)-1),0)</f>
        <v>3</v>
      </c>
      <c r="AN90" s="1">
        <f>IFERROR((AL90)/(COUNTIF($J$2:K90,K90)-1),0)</f>
        <v>1</v>
      </c>
      <c r="AP90" t="str">
        <f t="shared" si="59"/>
        <v>FC Admira Wacker Mödling</v>
      </c>
      <c r="AQ90">
        <f>COUNTIF($J$2:J90,J90)</f>
        <v>2</v>
      </c>
      <c r="AR90">
        <f>COUNTIF($K$2:K90,K90)</f>
        <v>6</v>
      </c>
      <c r="AT90" s="1" t="str">
        <f t="shared" si="60"/>
        <v>SC Neusiedl/See</v>
      </c>
      <c r="AU90" s="1" t="str">
        <f t="shared" si="61"/>
        <v>FC Wacker Innsbruck</v>
      </c>
      <c r="AV90">
        <f t="shared" si="62"/>
        <v>3</v>
      </c>
      <c r="AW90" s="1">
        <f t="shared" si="63"/>
        <v>1</v>
      </c>
      <c r="AY90" t="str">
        <f t="shared" si="32"/>
        <v>FC Wacker Innsbruck</v>
      </c>
      <c r="AZ90" t="str">
        <f t="shared" si="33"/>
        <v>SC Neusiedl/See</v>
      </c>
      <c r="BA90">
        <f t="shared" si="34"/>
        <v>3</v>
      </c>
      <c r="BB90">
        <f t="shared" si="35"/>
        <v>1</v>
      </c>
      <c r="BD90" t="str">
        <f t="shared" si="36"/>
        <v>FC Wacker Innsbruck</v>
      </c>
      <c r="BE90" t="str">
        <f t="shared" si="37"/>
        <v>SC Neusiedl/See</v>
      </c>
      <c r="BF90">
        <f t="shared" si="64"/>
        <v>1</v>
      </c>
      <c r="BG90">
        <f t="shared" si="65"/>
        <v>3</v>
      </c>
      <c r="BI90">
        <f t="shared" si="38"/>
        <v>3</v>
      </c>
      <c r="BJ90">
        <f t="shared" si="39"/>
        <v>0</v>
      </c>
    </row>
    <row r="91" spans="1:62" x14ac:dyDescent="0.25">
      <c r="A91" t="s">
        <v>47</v>
      </c>
      <c r="B91" t="s">
        <v>312</v>
      </c>
      <c r="C91" t="s">
        <v>105</v>
      </c>
      <c r="D91" t="s">
        <v>70</v>
      </c>
      <c r="E91" t="s">
        <v>43</v>
      </c>
      <c r="F91" s="15">
        <v>0.70833333333333337</v>
      </c>
      <c r="G91" s="16">
        <v>4655</v>
      </c>
      <c r="H91" s="17">
        <v>3</v>
      </c>
      <c r="I91" s="17">
        <v>0</v>
      </c>
      <c r="J91" s="1" t="s">
        <v>49</v>
      </c>
      <c r="K91" s="1" t="s">
        <v>40</v>
      </c>
      <c r="L91" s="20">
        <v>1</v>
      </c>
      <c r="M91" s="20">
        <v>4</v>
      </c>
      <c r="N91" s="1" t="str">
        <f t="shared" si="48"/>
        <v>N</v>
      </c>
      <c r="O91" s="1" t="str">
        <f t="shared" si="49"/>
        <v>S</v>
      </c>
      <c r="P91" s="1">
        <f t="shared" si="50"/>
        <v>-3</v>
      </c>
      <c r="Q91" s="4">
        <f>IFERROR((SUMIF($J$2:K91,J91,$L$2:M91)-L91)/(COUNTIF($J$2:K91,J91)-1),0)</f>
        <v>2.1</v>
      </c>
      <c r="R91" s="4">
        <f>IFERROR((SUMIF($AT$2:AT91,AT91,$AV$2:AW91)-AV91)/(COUNTIF($J$2:K91,J91)-1),0)</f>
        <v>0.2</v>
      </c>
      <c r="S91" s="4">
        <f t="shared" si="66"/>
        <v>1.9000000000000001</v>
      </c>
      <c r="T91" s="5">
        <f>IFERROR((SUMIF($AY$2:AZ91,AY91,$BA$2:BB91)-BA91)/(COUNTIF($J$2:K91,K91)-1),0)</f>
        <v>2.7333333333333334</v>
      </c>
      <c r="U91" s="5">
        <f>IFERROR((SUMIF($BD$2:BE91,BD91,$BF$2:BG91)-BF91)/(COUNTIF($J$2:K91,K91)-1),0)</f>
        <v>0.66666666666666663</v>
      </c>
      <c r="V91" s="5">
        <f t="shared" si="67"/>
        <v>2.0666666666666669</v>
      </c>
      <c r="W91" s="9">
        <f>IFERROR((SUMIF($J$2:J91,J91,L$2:L91)-L91)/(COUNTIF($J$2:J91,J91)-1),0)</f>
        <v>2.25</v>
      </c>
      <c r="X91" s="9">
        <f>IFERROR((SUMIF($J$2:J91,J91,M$2:M91)-M91)/(COUNTIF($J$2:J91,J91)-1),0)</f>
        <v>0.5</v>
      </c>
      <c r="Y91" s="9">
        <f t="shared" si="68"/>
        <v>1.75</v>
      </c>
      <c r="Z91" s="1">
        <f>IFERROR((SUMIF($K$2:K91,J91,$M$2:M91))/(COUNTIF($K$2:K91,J91)),0)</f>
        <v>2</v>
      </c>
      <c r="AA91" s="1">
        <f>IFERROR((SUMIF($K$2:K91,J91,$L$2:L91))/(COUNTIF($K$2:K91,J91)),0)</f>
        <v>1.1666666666666667</v>
      </c>
      <c r="AB91" s="1">
        <f t="shared" si="69"/>
        <v>0.83333333333333326</v>
      </c>
      <c r="AC91" s="9">
        <f>IFERROR((SUMIF($J$2:J91,K91,$L$2:L91))/(COUNTIF($J$2:J91,K91)),0)</f>
        <v>2.4285714285714284</v>
      </c>
      <c r="AD91" s="9">
        <f>IFERROR((SUMIF($J$2:J91,K91,$M$2:M91))/(COUNTIF($J$2:J91,K91)),0)</f>
        <v>0.7142857142857143</v>
      </c>
      <c r="AE91" s="9">
        <f t="shared" si="70"/>
        <v>1.714285714285714</v>
      </c>
      <c r="AF91" s="1">
        <f>IFERROR((SUMIF(K$2:K91,K91,M$2:M91)-M91)/(COUNTIF($K$2:K91,K91)-1),0)</f>
        <v>3</v>
      </c>
      <c r="AG91" s="1">
        <f>IFERROR((SUMIF(K$2:K91,K91,L$2:L91)-L91)/(COUNTIF($K$2:K91,K91)-1),0)</f>
        <v>0.625</v>
      </c>
      <c r="AH91" s="1">
        <f t="shared" si="71"/>
        <v>2.375</v>
      </c>
      <c r="AI91" s="1">
        <f t="shared" si="57"/>
        <v>0</v>
      </c>
      <c r="AJ91" s="1">
        <f t="shared" si="58"/>
        <v>3</v>
      </c>
      <c r="AK91" s="1">
        <f>SUMIF($J$2:K91,J91,AI$2:AJ91)-AI91</f>
        <v>20</v>
      </c>
      <c r="AL91" s="1">
        <f>SUMIF($AY$2:AZ91,AY91,$BI$2:BJ91)-BI91</f>
        <v>41</v>
      </c>
      <c r="AM91" s="1">
        <f>IFERROR((AK91)/(COUNTIF($J$2:K91,J91)-1),0)</f>
        <v>2</v>
      </c>
      <c r="AN91" s="1">
        <f>IFERROR((AL91)/(COUNTIF($J$2:K91,K91)-1),0)</f>
        <v>2.7333333333333334</v>
      </c>
      <c r="AP91" t="str">
        <f t="shared" si="59"/>
        <v>FK Austria Wien</v>
      </c>
      <c r="AQ91">
        <f>COUNTIF($J$2:J91,J91)</f>
        <v>5</v>
      </c>
      <c r="AR91">
        <f>COUNTIF($K$2:K91,K91)</f>
        <v>9</v>
      </c>
      <c r="AT91" s="1" t="str">
        <f t="shared" si="60"/>
        <v>Wolfsberger AC</v>
      </c>
      <c r="AU91" s="1" t="str">
        <f t="shared" si="61"/>
        <v>Red Bull Salzburg</v>
      </c>
      <c r="AV91">
        <f t="shared" si="62"/>
        <v>4</v>
      </c>
      <c r="AW91" s="1">
        <f t="shared" si="63"/>
        <v>1</v>
      </c>
      <c r="AY91" t="str">
        <f t="shared" si="32"/>
        <v>Red Bull Salzburg</v>
      </c>
      <c r="AZ91" t="str">
        <f t="shared" si="33"/>
        <v>Wolfsberger AC</v>
      </c>
      <c r="BA91">
        <f t="shared" si="34"/>
        <v>4</v>
      </c>
      <c r="BB91">
        <f t="shared" si="35"/>
        <v>1</v>
      </c>
      <c r="BD91" t="str">
        <f t="shared" si="36"/>
        <v>Red Bull Salzburg</v>
      </c>
      <c r="BE91" t="str">
        <f t="shared" si="37"/>
        <v>Wolfsberger AC</v>
      </c>
      <c r="BF91">
        <f t="shared" si="64"/>
        <v>1</v>
      </c>
      <c r="BG91">
        <f t="shared" si="65"/>
        <v>4</v>
      </c>
      <c r="BI91">
        <f t="shared" si="38"/>
        <v>3</v>
      </c>
      <c r="BJ91">
        <f t="shared" si="39"/>
        <v>0</v>
      </c>
    </row>
    <row r="92" spans="1:62" x14ac:dyDescent="0.25">
      <c r="A92" t="s">
        <v>47</v>
      </c>
      <c r="B92" t="s">
        <v>312</v>
      </c>
      <c r="C92" t="s">
        <v>105</v>
      </c>
      <c r="D92" t="s">
        <v>70</v>
      </c>
      <c r="E92" t="s">
        <v>43</v>
      </c>
      <c r="F92" s="15">
        <v>0.70833333333333337</v>
      </c>
      <c r="G92" s="16">
        <v>15800</v>
      </c>
      <c r="H92" s="17">
        <v>3</v>
      </c>
      <c r="I92" s="17">
        <v>0</v>
      </c>
      <c r="J92" s="1" t="s">
        <v>71</v>
      </c>
      <c r="K92" s="1" t="s">
        <v>65</v>
      </c>
      <c r="L92" s="20">
        <v>0</v>
      </c>
      <c r="M92" s="20">
        <v>2</v>
      </c>
      <c r="N92" s="1" t="str">
        <f t="shared" si="48"/>
        <v>N</v>
      </c>
      <c r="O92" s="1" t="str">
        <f t="shared" si="49"/>
        <v>S</v>
      </c>
      <c r="P92" s="1">
        <f t="shared" si="50"/>
        <v>-2</v>
      </c>
      <c r="Q92" s="4">
        <f>IFERROR((SUMIF($J$2:K92,J92,$L$2:M92)-L92)/(COUNTIF($J$2:K92,J92)-1),0)</f>
        <v>1.7333333333333334</v>
      </c>
      <c r="R92" s="4">
        <f>IFERROR((SUMIF($AT$2:AT92,AT92,$AV$2:AW92)-AV92)/(COUNTIF($J$2:K92,J92)-1),0)</f>
        <v>0.26666666666666666</v>
      </c>
      <c r="S92" s="4">
        <f t="shared" si="66"/>
        <v>1.4666666666666668</v>
      </c>
      <c r="T92" s="5">
        <f>IFERROR((SUMIF($AY$2:AZ92,AY92,$BA$2:BB92)-BA92)/(COUNTIF($J$2:K92,K92)-1),0)</f>
        <v>2.5</v>
      </c>
      <c r="U92" s="5">
        <f>IFERROR((SUMIF($BD$2:BE92,BD92,$BF$2:BG92)-BF92)/(COUNTIF($J$2:K92,K92)-1),0)</f>
        <v>0.7</v>
      </c>
      <c r="V92" s="5">
        <f t="shared" si="67"/>
        <v>1.8</v>
      </c>
      <c r="W92" s="9">
        <f>IFERROR((SUMIF($J$2:J92,J92,L$2:L92)-L92)/(COUNTIF($J$2:J92,J92)-1),0)</f>
        <v>1.7142857142857142</v>
      </c>
      <c r="X92" s="9">
        <f>IFERROR((SUMIF($J$2:J92,J92,M$2:M92)-M92)/(COUNTIF($J$2:J92,J92)-1),0)</f>
        <v>0.5714285714285714</v>
      </c>
      <c r="Y92" s="9">
        <f t="shared" si="68"/>
        <v>1.1428571428571428</v>
      </c>
      <c r="Z92" s="1">
        <f>IFERROR((SUMIF($K$2:K92,J92,$M$2:M92))/(COUNTIF($K$2:K92,J92)),0)</f>
        <v>1.75</v>
      </c>
      <c r="AA92" s="1">
        <f>IFERROR((SUMIF($K$2:K92,J92,$L$2:L92))/(COUNTIF($K$2:K92,J92)),0)</f>
        <v>1.25</v>
      </c>
      <c r="AB92" s="1">
        <f t="shared" si="69"/>
        <v>0.5</v>
      </c>
      <c r="AC92" s="9">
        <f>IFERROR((SUMIF($J$2:J92,K92,$L$2:L92))/(COUNTIF($J$2:J92,K92)),0)</f>
        <v>2</v>
      </c>
      <c r="AD92" s="9">
        <f>IFERROR((SUMIF($J$2:J92,K92,$M$2:M92))/(COUNTIF($J$2:J92,K92)),0)</f>
        <v>1.2</v>
      </c>
      <c r="AE92" s="9">
        <f t="shared" si="70"/>
        <v>0.8</v>
      </c>
      <c r="AF92" s="1">
        <f>IFERROR((SUMIF(K$2:K92,K92,M$2:M92)-M92)/(COUNTIF($K$2:K92,K92)-1),0)</f>
        <v>3</v>
      </c>
      <c r="AG92" s="1">
        <f>IFERROR((SUMIF(K$2:K92,K92,L$2:L92)-L92)/(COUNTIF($K$2:K92,K92)-1),0)</f>
        <v>0.2</v>
      </c>
      <c r="AH92" s="1">
        <f t="shared" si="71"/>
        <v>2.8</v>
      </c>
      <c r="AI92" s="1">
        <f t="shared" si="57"/>
        <v>0</v>
      </c>
      <c r="AJ92" s="1">
        <f t="shared" si="58"/>
        <v>3</v>
      </c>
      <c r="AK92" s="1">
        <f>SUMIF($J$2:K92,J92,AI$2:AJ92)-AI92</f>
        <v>22</v>
      </c>
      <c r="AL92" s="1">
        <f>SUMIF($AY$2:AZ92,AY92,$BI$2:BJ92)-BI92</f>
        <v>23</v>
      </c>
      <c r="AM92" s="1">
        <f>IFERROR((AK92)/(COUNTIF($J$2:K92,J92)-1),0)</f>
        <v>1.4666666666666666</v>
      </c>
      <c r="AN92" s="1">
        <f>IFERROR((AL92)/(COUNTIF($J$2:K92,K92)-1),0)</f>
        <v>2.2999999999999998</v>
      </c>
      <c r="AP92" t="str">
        <f t="shared" si="59"/>
        <v>SC Rheindorf Altach</v>
      </c>
      <c r="AQ92">
        <f>COUNTIF($J$2:J92,J92)</f>
        <v>8</v>
      </c>
      <c r="AR92">
        <f>COUNTIF($K$2:K92,K92)</f>
        <v>6</v>
      </c>
      <c r="AT92" s="1" t="str">
        <f t="shared" si="60"/>
        <v>SK Rapid Wien</v>
      </c>
      <c r="AU92" s="1" t="str">
        <f t="shared" si="61"/>
        <v>SKN St. Pölten</v>
      </c>
      <c r="AV92">
        <f t="shared" si="62"/>
        <v>2</v>
      </c>
      <c r="AW92" s="1">
        <f t="shared" si="63"/>
        <v>0</v>
      </c>
      <c r="AY92" t="str">
        <f t="shared" si="32"/>
        <v>SKN St. Pölten</v>
      </c>
      <c r="AZ92" t="str">
        <f t="shared" si="33"/>
        <v>SK Rapid Wien</v>
      </c>
      <c r="BA92">
        <f t="shared" si="34"/>
        <v>2</v>
      </c>
      <c r="BB92">
        <f t="shared" si="35"/>
        <v>0</v>
      </c>
      <c r="BD92" t="str">
        <f t="shared" si="36"/>
        <v>SKN St. Pölten</v>
      </c>
      <c r="BE92" t="str">
        <f t="shared" si="37"/>
        <v>SK Rapid Wien</v>
      </c>
      <c r="BF92">
        <f t="shared" si="64"/>
        <v>0</v>
      </c>
      <c r="BG92">
        <f t="shared" si="65"/>
        <v>2</v>
      </c>
      <c r="BI92">
        <f t="shared" si="38"/>
        <v>3</v>
      </c>
      <c r="BJ92">
        <f t="shared" si="39"/>
        <v>0</v>
      </c>
    </row>
    <row r="93" spans="1:62" x14ac:dyDescent="0.25">
      <c r="A93" t="s">
        <v>47</v>
      </c>
      <c r="B93" t="s">
        <v>312</v>
      </c>
      <c r="C93" t="s">
        <v>105</v>
      </c>
      <c r="D93" t="s">
        <v>70</v>
      </c>
      <c r="E93" t="s">
        <v>43</v>
      </c>
      <c r="F93" s="15">
        <v>0.70833333333333337</v>
      </c>
      <c r="G93" s="16">
        <v>1600</v>
      </c>
      <c r="H93" s="17">
        <v>6</v>
      </c>
      <c r="I93" s="17">
        <v>0</v>
      </c>
      <c r="J93" s="1" t="s">
        <v>56</v>
      </c>
      <c r="K93" s="1" t="s">
        <v>58</v>
      </c>
      <c r="L93" s="20">
        <v>2</v>
      </c>
      <c r="M93" s="20">
        <v>4</v>
      </c>
      <c r="N93" s="1" t="str">
        <f t="shared" si="48"/>
        <v>N</v>
      </c>
      <c r="O93" s="1" t="str">
        <f t="shared" si="49"/>
        <v>S</v>
      </c>
      <c r="P93" s="1">
        <f t="shared" si="50"/>
        <v>-2</v>
      </c>
      <c r="Q93" s="4">
        <f>IFERROR((SUMIF($J$2:K93,J93,$L$2:M93)-L93)/(COUNTIF($J$2:K93,J93)-1),0)</f>
        <v>0.72727272727272729</v>
      </c>
      <c r="R93" s="4">
        <f>IFERROR((SUMIF($AT$2:AT93,AT93,$AV$2:AW93)-AV93)/(COUNTIF($J$2:K93,J93)-1),0)</f>
        <v>0.90909090909090906</v>
      </c>
      <c r="S93" s="4">
        <f t="shared" si="66"/>
        <v>-0.18181818181818177</v>
      </c>
      <c r="T93" s="5">
        <f>IFERROR((SUMIF($AY$2:AZ93,AY93,$BA$2:BB93)-BA93)/(COUNTIF($J$2:K93,K93)-1),0)</f>
        <v>1.4</v>
      </c>
      <c r="U93" s="5">
        <f>IFERROR((SUMIF($BD$2:BE93,BD93,$BF$2:BG93)-BF93)/(COUNTIF($J$2:K93,K93)-1),0)</f>
        <v>1.6</v>
      </c>
      <c r="V93" s="5">
        <f t="shared" si="67"/>
        <v>-0.20000000000000018</v>
      </c>
      <c r="W93" s="9">
        <f>IFERROR((SUMIF($J$2:J93,J93,L$2:L93)-L93)/(COUNTIF($J$2:J93,J93)-1),0)</f>
        <v>0.6</v>
      </c>
      <c r="X93" s="9">
        <f>IFERROR((SUMIF($J$2:J93,J93,M$2:M93)-M93)/(COUNTIF($J$2:J93,J93)-1),0)</f>
        <v>2</v>
      </c>
      <c r="Y93" s="9">
        <f t="shared" si="68"/>
        <v>-1.4</v>
      </c>
      <c r="Z93" s="1">
        <f>IFERROR((SUMIF($K$2:K93,J93,$M$2:M93))/(COUNTIF($K$2:K93,J93)),0)</f>
        <v>0.83333333333333337</v>
      </c>
      <c r="AA93" s="1">
        <f>IFERROR((SUMIF($K$2:K93,J93,$L$2:L93))/(COUNTIF($K$2:K93,J93)),0)</f>
        <v>2</v>
      </c>
      <c r="AB93" s="1">
        <f t="shared" si="69"/>
        <v>-1.1666666666666665</v>
      </c>
      <c r="AC93" s="9">
        <f>IFERROR((SUMIF($J$2:J93,K93,$L$2:L93))/(COUNTIF($J$2:J93,K93)),0)</f>
        <v>1.2</v>
      </c>
      <c r="AD93" s="9">
        <f>IFERROR((SUMIF($J$2:J93,K93,$M$2:M93))/(COUNTIF($J$2:J93,K93)),0)</f>
        <v>2.2000000000000002</v>
      </c>
      <c r="AE93" s="9">
        <f t="shared" si="70"/>
        <v>-1.0000000000000002</v>
      </c>
      <c r="AF93" s="1">
        <f>IFERROR((SUMIF(K$2:K93,K93,M$2:M93)-M93)/(COUNTIF($K$2:K93,K93)-1),0)</f>
        <v>1.6</v>
      </c>
      <c r="AG93" s="1">
        <f>IFERROR((SUMIF(K$2:K93,K93,L$2:L93)-L93)/(COUNTIF($K$2:K93,K93)-1),0)</f>
        <v>1</v>
      </c>
      <c r="AH93" s="1">
        <f t="shared" si="71"/>
        <v>0.60000000000000009</v>
      </c>
      <c r="AI93" s="1">
        <f t="shared" si="57"/>
        <v>0</v>
      </c>
      <c r="AJ93" s="1">
        <f t="shared" si="58"/>
        <v>3</v>
      </c>
      <c r="AK93" s="1">
        <f>SUMIF($J$2:K93,J93,AI$2:AJ93)-AI93</f>
        <v>7</v>
      </c>
      <c r="AL93" s="1">
        <f>SUMIF($AY$2:AZ93,AY93,$BI$2:BJ93)-BI93</f>
        <v>8</v>
      </c>
      <c r="AM93" s="1">
        <f>IFERROR((AK93)/(COUNTIF($J$2:K93,J93)-1),0)</f>
        <v>0.63636363636363635</v>
      </c>
      <c r="AN93" s="1">
        <f>IFERROR((AL93)/(COUNTIF($J$2:K93,K93)-1),0)</f>
        <v>0.8</v>
      </c>
      <c r="AP93" t="str">
        <f t="shared" si="59"/>
        <v>SK Rapid Wien</v>
      </c>
      <c r="AQ93">
        <f>COUNTIF($J$2:J93,J93)</f>
        <v>6</v>
      </c>
      <c r="AR93">
        <f>COUNTIF($K$2:K93,K93)</f>
        <v>6</v>
      </c>
      <c r="AT93" s="1" t="str">
        <f t="shared" si="60"/>
        <v>FC Admira Wacker Mödling</v>
      </c>
      <c r="AU93" s="1" t="str">
        <f t="shared" si="61"/>
        <v>SC Rheindorf Altach</v>
      </c>
      <c r="AV93">
        <f t="shared" si="62"/>
        <v>4</v>
      </c>
      <c r="AW93" s="1">
        <f t="shared" si="63"/>
        <v>2</v>
      </c>
      <c r="AY93" t="str">
        <f t="shared" si="32"/>
        <v>SC Rheindorf Altach</v>
      </c>
      <c r="AZ93" t="str">
        <f t="shared" si="33"/>
        <v>FC Admira Wacker Mödling</v>
      </c>
      <c r="BA93">
        <f t="shared" si="34"/>
        <v>4</v>
      </c>
      <c r="BB93">
        <f t="shared" si="35"/>
        <v>2</v>
      </c>
      <c r="BD93" t="str">
        <f t="shared" si="36"/>
        <v>SC Rheindorf Altach</v>
      </c>
      <c r="BE93" t="str">
        <f t="shared" si="37"/>
        <v>FC Admira Wacker Mödling</v>
      </c>
      <c r="BF93">
        <f t="shared" si="64"/>
        <v>2</v>
      </c>
      <c r="BG93">
        <f t="shared" si="65"/>
        <v>4</v>
      </c>
      <c r="BI93">
        <f t="shared" si="38"/>
        <v>3</v>
      </c>
      <c r="BJ93">
        <f t="shared" si="39"/>
        <v>0</v>
      </c>
    </row>
    <row r="94" spans="1:62" x14ac:dyDescent="0.25">
      <c r="A94" t="s">
        <v>47</v>
      </c>
      <c r="B94" t="s">
        <v>254</v>
      </c>
      <c r="C94" t="s">
        <v>105</v>
      </c>
      <c r="D94" t="s">
        <v>70</v>
      </c>
      <c r="E94" t="s">
        <v>64</v>
      </c>
      <c r="F94" s="15">
        <v>0.60416666666666663</v>
      </c>
      <c r="G94" s="16">
        <v>4058</v>
      </c>
      <c r="H94" s="17">
        <v>4</v>
      </c>
      <c r="I94" s="17">
        <v>0</v>
      </c>
      <c r="J94" s="1" t="s">
        <v>216</v>
      </c>
      <c r="K94" s="1" t="s">
        <v>80</v>
      </c>
      <c r="L94" s="20">
        <v>0</v>
      </c>
      <c r="M94" s="20">
        <v>1</v>
      </c>
      <c r="N94" s="1" t="str">
        <f t="shared" si="48"/>
        <v>N</v>
      </c>
      <c r="O94" s="1" t="str">
        <f t="shared" si="49"/>
        <v>S</v>
      </c>
      <c r="P94" s="1">
        <f t="shared" si="50"/>
        <v>-1</v>
      </c>
      <c r="Q94" s="4">
        <f>IFERROR((SUMIF($J$2:K94,J94,$L$2:M94)-L94)/(COUNTIF($J$2:K94,J94)-1),0)</f>
        <v>1.3</v>
      </c>
      <c r="R94" s="4">
        <f>IFERROR((SUMIF($AT$2:AT94,AT94,$AV$2:AW94)-AV94)/(COUNTIF($J$2:K94,J94)-1),0)</f>
        <v>0.5</v>
      </c>
      <c r="S94" s="4">
        <f t="shared" si="66"/>
        <v>0.8</v>
      </c>
      <c r="T94" s="5">
        <f>IFERROR((SUMIF($AY$2:AZ94,AY94,$BA$2:BB94)-BA94)/(COUNTIF($J$2:K94,K94)-1),0)</f>
        <v>1.5</v>
      </c>
      <c r="U94" s="5">
        <f>IFERROR((SUMIF($BD$2:BE94,BD94,$BF$2:BG94)-BF94)/(COUNTIF($J$2:K94,K94)-1),0)</f>
        <v>0.8</v>
      </c>
      <c r="V94" s="5">
        <f t="shared" si="67"/>
        <v>0.7</v>
      </c>
      <c r="W94" s="9">
        <f>IFERROR((SUMIF($J$2:J94,J94,L$2:L94)-L94)/(COUNTIF($J$2:J94,J94)-1),0)</f>
        <v>1.8</v>
      </c>
      <c r="X94" s="9">
        <f>IFERROR((SUMIF($J$2:J94,J94,M$2:M94)-M94)/(COUNTIF($J$2:J94,J94)-1),0)</f>
        <v>1</v>
      </c>
      <c r="Y94" s="9">
        <f t="shared" si="68"/>
        <v>0.8</v>
      </c>
      <c r="Z94" s="1">
        <f>IFERROR((SUMIF($K$2:K94,J94,$M$2:M94))/(COUNTIF($K$2:K94,J94)),0)</f>
        <v>0.8</v>
      </c>
      <c r="AA94" s="1">
        <f>IFERROR((SUMIF($K$2:K94,J94,$L$2:L94))/(COUNTIF($K$2:K94,J94)),0)</f>
        <v>2.2000000000000002</v>
      </c>
      <c r="AB94" s="1">
        <f t="shared" si="69"/>
        <v>-1.4000000000000001</v>
      </c>
      <c r="AC94" s="9">
        <f>IFERROR((SUMIF($J$2:J94,K94,$L$2:L94))/(COUNTIF($J$2:J94,K94)),0)</f>
        <v>2</v>
      </c>
      <c r="AD94" s="9">
        <f>IFERROR((SUMIF($J$2:J94,K94,$M$2:M94))/(COUNTIF($J$2:J94,K94)),0)</f>
        <v>1</v>
      </c>
      <c r="AE94" s="9">
        <f t="shared" si="70"/>
        <v>1</v>
      </c>
      <c r="AF94" s="1">
        <f>IFERROR((SUMIF(K$2:K94,K94,M$2:M94)-M94)/(COUNTIF($K$2:K94,K94)-1),0)</f>
        <v>1</v>
      </c>
      <c r="AG94" s="1">
        <f>IFERROR((SUMIF(K$2:K94,K94,L$2:L94)-L94)/(COUNTIF($K$2:K94,K94)-1),0)</f>
        <v>0.6</v>
      </c>
      <c r="AH94" s="1">
        <f t="shared" si="71"/>
        <v>0.4</v>
      </c>
      <c r="AI94" s="1">
        <f t="shared" si="57"/>
        <v>0</v>
      </c>
      <c r="AJ94" s="1">
        <f t="shared" si="58"/>
        <v>3</v>
      </c>
      <c r="AK94" s="1">
        <f>SUMIF($J$2:K94,J94,AI$2:AJ94)-AI94</f>
        <v>10</v>
      </c>
      <c r="AL94" s="1">
        <f>SUMIF($AY$2:AZ94,AY94,$BI$2:BJ94)-BI94</f>
        <v>19</v>
      </c>
      <c r="AM94" s="1">
        <f>IFERROR((AK94)/(COUNTIF($J$2:K94,J94)-1),0)</f>
        <v>1</v>
      </c>
      <c r="AN94" s="1">
        <f>IFERROR((AL94)/(COUNTIF($J$2:K94,K94)-1),0)</f>
        <v>1.9</v>
      </c>
      <c r="AP94" t="str">
        <f t="shared" si="59"/>
        <v>FC Admira Wacker Mödling</v>
      </c>
      <c r="AQ94">
        <f>COUNTIF($J$2:J94,J94)</f>
        <v>6</v>
      </c>
      <c r="AR94">
        <f>COUNTIF($K$2:K94,K94)</f>
        <v>6</v>
      </c>
      <c r="AT94" s="1" t="str">
        <f t="shared" si="60"/>
        <v>TSV Hartberg</v>
      </c>
      <c r="AU94" s="1" t="str">
        <f t="shared" si="61"/>
        <v>FK Austria Wien</v>
      </c>
      <c r="AV94">
        <f t="shared" si="62"/>
        <v>1</v>
      </c>
      <c r="AW94" s="1">
        <f t="shared" si="63"/>
        <v>0</v>
      </c>
      <c r="AY94" t="str">
        <f t="shared" si="32"/>
        <v>FK Austria Wien</v>
      </c>
      <c r="AZ94" t="str">
        <f t="shared" si="33"/>
        <v>TSV Hartberg</v>
      </c>
      <c r="BA94">
        <f t="shared" si="34"/>
        <v>1</v>
      </c>
      <c r="BB94">
        <f t="shared" si="35"/>
        <v>0</v>
      </c>
      <c r="BD94" t="str">
        <f t="shared" si="36"/>
        <v>FK Austria Wien</v>
      </c>
      <c r="BE94" t="str">
        <f t="shared" si="37"/>
        <v>TSV Hartberg</v>
      </c>
      <c r="BF94">
        <f t="shared" si="64"/>
        <v>0</v>
      </c>
      <c r="BG94">
        <f t="shared" si="65"/>
        <v>1</v>
      </c>
      <c r="BI94">
        <f t="shared" si="38"/>
        <v>3</v>
      </c>
      <c r="BJ94">
        <f t="shared" si="39"/>
        <v>0</v>
      </c>
    </row>
    <row r="95" spans="1:62" x14ac:dyDescent="0.25">
      <c r="A95" t="s">
        <v>47</v>
      </c>
      <c r="B95" t="s">
        <v>254</v>
      </c>
      <c r="C95" t="s">
        <v>105</v>
      </c>
      <c r="D95" t="s">
        <v>70</v>
      </c>
      <c r="E95" t="s">
        <v>64</v>
      </c>
      <c r="F95" s="15">
        <v>0.70833333333333337</v>
      </c>
      <c r="G95" s="16">
        <v>6009</v>
      </c>
      <c r="H95" s="17">
        <v>4</v>
      </c>
      <c r="I95" s="17">
        <v>0</v>
      </c>
      <c r="J95" s="1" t="s">
        <v>0</v>
      </c>
      <c r="K95" s="1" t="s">
        <v>68</v>
      </c>
      <c r="L95" s="20">
        <v>0</v>
      </c>
      <c r="M95" s="20">
        <v>0</v>
      </c>
      <c r="N95" s="1" t="str">
        <f t="shared" si="48"/>
        <v>U</v>
      </c>
      <c r="O95" s="1" t="str">
        <f t="shared" si="49"/>
        <v>U</v>
      </c>
      <c r="P95" s="1">
        <f t="shared" si="50"/>
        <v>0</v>
      </c>
      <c r="Q95" s="4">
        <f>IFERROR((SUMIF($J$2:K95,J95,$L$2:M95)-L95)/(COUNTIF($J$2:K95,J95)-1),0)</f>
        <v>2.2857142857142856</v>
      </c>
      <c r="R95" s="4">
        <f>IFERROR((SUMIF($AT$2:AT95,AT95,$AV$2:AW95)-AV95)/(COUNTIF($J$2:K95,J95)-1),0)</f>
        <v>0.14285714285714285</v>
      </c>
      <c r="S95" s="4">
        <f t="shared" si="66"/>
        <v>2.1428571428571428</v>
      </c>
      <c r="T95" s="5">
        <f>IFERROR((SUMIF($AY$2:AZ95,AY95,$BA$2:BB95)-BA95)/(COUNTIF($J$2:K95,K95)-1),0)</f>
        <v>1.1428571428571428</v>
      </c>
      <c r="U95" s="5">
        <f>IFERROR((SUMIF($BD$2:BE95,BD95,$BF$2:BG95)-BF95)/(COUNTIF($J$2:K95,K95)-1),0)</f>
        <v>1.9285714285714286</v>
      </c>
      <c r="V95" s="5">
        <f t="shared" si="67"/>
        <v>-0.78571428571428581</v>
      </c>
      <c r="W95" s="9">
        <f>IFERROR((SUMIF($J$2:J95,J95,L$2:L95)-L95)/(COUNTIF($J$2:J95,J95)-1),0)</f>
        <v>2</v>
      </c>
      <c r="X95" s="9">
        <f>IFERROR((SUMIF($J$2:J95,J95,M$2:M95)-M95)/(COUNTIF($J$2:J95,J95)-1),0)</f>
        <v>0.4</v>
      </c>
      <c r="Y95" s="9">
        <f t="shared" si="68"/>
        <v>1.6</v>
      </c>
      <c r="Z95" s="1">
        <f>IFERROR((SUMIF($K$2:K95,J95,$M$2:M95))/(COUNTIF($K$2:K95,J95)),0)</f>
        <v>2.4444444444444446</v>
      </c>
      <c r="AA95" s="1">
        <f>IFERROR((SUMIF($K$2:K95,J95,$L$2:L95))/(COUNTIF($K$2:K95,J95)),0)</f>
        <v>0.66666666666666663</v>
      </c>
      <c r="AB95" s="1">
        <f t="shared" si="69"/>
        <v>1.7777777777777781</v>
      </c>
      <c r="AC95" s="9">
        <f>IFERROR((SUMIF($J$2:J95,K95,$L$2:L95))/(COUNTIF($J$2:J95,K95)),0)</f>
        <v>1.1666666666666667</v>
      </c>
      <c r="AD95" s="9">
        <f>IFERROR((SUMIF($J$2:J95,K95,$M$2:M95))/(COUNTIF($J$2:J95,K95)),0)</f>
        <v>1.8333333333333333</v>
      </c>
      <c r="AE95" s="9">
        <f t="shared" si="70"/>
        <v>-0.66666666666666652</v>
      </c>
      <c r="AF95" s="1">
        <f>IFERROR((SUMIF(K$2:K95,K95,M$2:M95)-M95)/(COUNTIF($K$2:K95,K95)-1),0)</f>
        <v>1.125</v>
      </c>
      <c r="AG95" s="1">
        <f>IFERROR((SUMIF(K$2:K95,K95,L$2:L95)-L95)/(COUNTIF($K$2:K95,K95)-1),0)</f>
        <v>2</v>
      </c>
      <c r="AH95" s="1">
        <f t="shared" si="71"/>
        <v>-0.875</v>
      </c>
      <c r="AI95" s="1">
        <f t="shared" si="57"/>
        <v>1</v>
      </c>
      <c r="AJ95" s="1">
        <f t="shared" si="58"/>
        <v>1</v>
      </c>
      <c r="AK95" s="1">
        <f>SUMIF($J$2:K95,J95,AI$2:AJ95)-AI95</f>
        <v>34</v>
      </c>
      <c r="AL95" s="1">
        <f>SUMIF($AY$2:AZ95,AY95,$BI$2:BJ95)-BI95</f>
        <v>15</v>
      </c>
      <c r="AM95" s="1">
        <f>IFERROR((AK95)/(COUNTIF($J$2:K95,J95)-1),0)</f>
        <v>2.4285714285714284</v>
      </c>
      <c r="AN95" s="1">
        <f>IFERROR((AL95)/(COUNTIF($J$2:K95,K95)-1),0)</f>
        <v>1.0714285714285714</v>
      </c>
      <c r="AP95" t="str">
        <f t="shared" si="59"/>
        <v>Lillestrøm SK</v>
      </c>
      <c r="AQ95">
        <f>COUNTIF($J$2:J95,J95)</f>
        <v>6</v>
      </c>
      <c r="AR95">
        <f>COUNTIF($K$2:K95,K95)</f>
        <v>9</v>
      </c>
      <c r="AT95" s="1" t="str">
        <f t="shared" si="60"/>
        <v>LASK</v>
      </c>
      <c r="AU95" s="1" t="str">
        <f t="shared" si="61"/>
        <v>SK Sturm Graz</v>
      </c>
      <c r="AV95">
        <f t="shared" si="62"/>
        <v>0</v>
      </c>
      <c r="AW95" s="1">
        <f t="shared" si="63"/>
        <v>0</v>
      </c>
      <c r="AY95" t="str">
        <f t="shared" si="32"/>
        <v>SK Sturm Graz</v>
      </c>
      <c r="AZ95" t="str">
        <f t="shared" si="33"/>
        <v>LASK</v>
      </c>
      <c r="BA95">
        <f t="shared" si="34"/>
        <v>0</v>
      </c>
      <c r="BB95">
        <f t="shared" si="35"/>
        <v>0</v>
      </c>
      <c r="BD95" t="str">
        <f t="shared" si="36"/>
        <v>SK Sturm Graz</v>
      </c>
      <c r="BE95" t="str">
        <f t="shared" si="37"/>
        <v>LASK</v>
      </c>
      <c r="BF95">
        <f t="shared" si="64"/>
        <v>0</v>
      </c>
      <c r="BG95">
        <f t="shared" si="65"/>
        <v>0</v>
      </c>
      <c r="BI95">
        <f t="shared" si="38"/>
        <v>1</v>
      </c>
      <c r="BJ95">
        <f t="shared" si="39"/>
        <v>1</v>
      </c>
    </row>
    <row r="96" spans="1:62" x14ac:dyDescent="0.25">
      <c r="A96" t="s">
        <v>47</v>
      </c>
      <c r="B96" t="s">
        <v>254</v>
      </c>
      <c r="C96" t="s">
        <v>105</v>
      </c>
      <c r="D96" t="s">
        <v>70</v>
      </c>
      <c r="E96" t="s">
        <v>64</v>
      </c>
      <c r="F96" s="15">
        <v>0.60416666666666663</v>
      </c>
      <c r="G96" s="16">
        <v>1900</v>
      </c>
      <c r="H96" s="17">
        <v>4</v>
      </c>
      <c r="I96" s="17">
        <v>0</v>
      </c>
      <c r="J96" s="1" t="s">
        <v>76</v>
      </c>
      <c r="K96" s="1" t="s">
        <v>245</v>
      </c>
      <c r="L96" s="20">
        <v>2</v>
      </c>
      <c r="M96" s="20">
        <v>1</v>
      </c>
      <c r="N96" s="1" t="str">
        <f t="shared" si="48"/>
        <v>S</v>
      </c>
      <c r="O96" s="1" t="str">
        <f t="shared" si="49"/>
        <v>N</v>
      </c>
      <c r="P96" s="1">
        <f t="shared" si="50"/>
        <v>1</v>
      </c>
      <c r="Q96" s="4">
        <f>IFERROR((SUMIF($J$2:K96,J96,$L$2:M96)-L96)/(COUNTIF($J$2:K96,J96)-1),0)</f>
        <v>1.3</v>
      </c>
      <c r="R96" s="4">
        <f>IFERROR((SUMIF($AT$2:AT96,AT96,$AV$2:AW96)-AV96)/(COUNTIF($J$2:K96,J96)-1),0)</f>
        <v>1.2</v>
      </c>
      <c r="S96" s="4">
        <f t="shared" si="66"/>
        <v>0.10000000000000009</v>
      </c>
      <c r="T96" s="5">
        <f>IFERROR((SUMIF($AY$2:AZ96,AY96,$BA$2:BB96)-BA96)/(COUNTIF($J$2:K96,K96)-1),0)</f>
        <v>1.6</v>
      </c>
      <c r="U96" s="5">
        <f>IFERROR((SUMIF($BD$2:BE96,BD96,$BF$2:BG96)-BF96)/(COUNTIF($J$2:K96,K96)-1),0)</f>
        <v>2</v>
      </c>
      <c r="V96" s="5">
        <f t="shared" si="67"/>
        <v>-0.39999999999999991</v>
      </c>
      <c r="W96" s="9">
        <f>IFERROR((SUMIF($J$2:J96,J96,L$2:L96)-L96)/(COUNTIF($J$2:J96,J96)-1),0)</f>
        <v>0.5</v>
      </c>
      <c r="X96" s="9">
        <f>IFERROR((SUMIF($J$2:J96,J96,M$2:M96)-M96)/(COUNTIF($J$2:J96,J96)-1),0)</f>
        <v>3</v>
      </c>
      <c r="Y96" s="9">
        <f t="shared" si="68"/>
        <v>-2.5</v>
      </c>
      <c r="Z96" s="1">
        <f>IFERROR((SUMIF($K$2:K96,J96,$M$2:M96))/(COUNTIF($K$2:K96,J96)),0)</f>
        <v>1.8333333333333333</v>
      </c>
      <c r="AA96" s="1">
        <f>IFERROR((SUMIF($K$2:K96,J96,$L$2:L96))/(COUNTIF($K$2:K96,J96)),0)</f>
        <v>1.6666666666666667</v>
      </c>
      <c r="AB96" s="1">
        <f t="shared" si="69"/>
        <v>0.16666666666666652</v>
      </c>
      <c r="AC96" s="9">
        <f>IFERROR((SUMIF($J$2:J96,K96,$L$2:L96))/(COUNTIF($J$2:J96,K96)),0)</f>
        <v>1.25</v>
      </c>
      <c r="AD96" s="9">
        <f>IFERROR((SUMIF($J$2:J96,K96,$M$2:M96))/(COUNTIF($J$2:J96,K96)),0)</f>
        <v>2.25</v>
      </c>
      <c r="AE96" s="9">
        <f t="shared" si="70"/>
        <v>-1</v>
      </c>
      <c r="AF96" s="1">
        <f>IFERROR((SUMIF(K$2:K96,K96,M$2:M96)-M96)/(COUNTIF($K$2:K96,K96)-1),0)</f>
        <v>1.8333333333333333</v>
      </c>
      <c r="AG96" s="1">
        <f>IFERROR((SUMIF(K$2:K96,K96,L$2:L96)-L96)/(COUNTIF($K$2:K96,K96)-1),0)</f>
        <v>1.8333333333333333</v>
      </c>
      <c r="AH96" s="1">
        <f t="shared" si="71"/>
        <v>0</v>
      </c>
      <c r="AI96" s="1">
        <f t="shared" si="57"/>
        <v>3</v>
      </c>
      <c r="AJ96" s="1">
        <f t="shared" si="58"/>
        <v>0</v>
      </c>
      <c r="AK96" s="1">
        <f>SUMIF($J$2:K96,J96,AI$2:AJ96)-AI96</f>
        <v>11</v>
      </c>
      <c r="AL96" s="1">
        <f>SUMIF($AY$2:AZ96,AY96,$BI$2:BJ96)-BI96</f>
        <v>12</v>
      </c>
      <c r="AM96" s="1">
        <f>IFERROR((AK96)/(COUNTIF($J$2:K96,J96)-1),0)</f>
        <v>1.1000000000000001</v>
      </c>
      <c r="AN96" s="1">
        <f>IFERROR((AL96)/(COUNTIF($J$2:K96,K96)-1),0)</f>
        <v>1.2</v>
      </c>
      <c r="AP96" t="str">
        <f t="shared" si="59"/>
        <v>Red Bull Salzburg</v>
      </c>
      <c r="AQ96">
        <f>COUNTIF($J$2:J96,J96)</f>
        <v>5</v>
      </c>
      <c r="AR96">
        <f>COUNTIF($K$2:K96,K96)</f>
        <v>7</v>
      </c>
      <c r="AT96" s="1" t="str">
        <f t="shared" si="60"/>
        <v>SV Mattersburg</v>
      </c>
      <c r="AU96" s="1" t="str">
        <f t="shared" si="61"/>
        <v>FC Wacker Innsbruck</v>
      </c>
      <c r="AV96">
        <f t="shared" si="62"/>
        <v>1</v>
      </c>
      <c r="AW96" s="1">
        <f t="shared" si="63"/>
        <v>2</v>
      </c>
      <c r="AY96" t="str">
        <f t="shared" si="32"/>
        <v>FC Wacker Innsbruck</v>
      </c>
      <c r="AZ96" t="str">
        <f t="shared" si="33"/>
        <v>SV Mattersburg</v>
      </c>
      <c r="BA96">
        <f t="shared" si="34"/>
        <v>1</v>
      </c>
      <c r="BB96">
        <f t="shared" si="35"/>
        <v>2</v>
      </c>
      <c r="BD96" t="str">
        <f t="shared" si="36"/>
        <v>FC Wacker Innsbruck</v>
      </c>
      <c r="BE96" t="str">
        <f t="shared" si="37"/>
        <v>SV Mattersburg</v>
      </c>
      <c r="BF96">
        <f t="shared" si="64"/>
        <v>2</v>
      </c>
      <c r="BG96">
        <f t="shared" si="65"/>
        <v>1</v>
      </c>
      <c r="BI96">
        <f t="shared" si="38"/>
        <v>0</v>
      </c>
      <c r="BJ96">
        <f t="shared" si="39"/>
        <v>3</v>
      </c>
    </row>
    <row r="97" spans="1:62" x14ac:dyDescent="0.25">
      <c r="A97" t="s">
        <v>72</v>
      </c>
      <c r="B97" t="s">
        <v>313</v>
      </c>
      <c r="C97" t="s">
        <v>105</v>
      </c>
      <c r="D97" t="s">
        <v>84</v>
      </c>
      <c r="E97" t="s">
        <v>61</v>
      </c>
      <c r="F97" s="15">
        <v>0.78819444444444453</v>
      </c>
      <c r="G97" s="16">
        <v>24085</v>
      </c>
      <c r="H97" s="17">
        <v>5</v>
      </c>
      <c r="I97" s="17">
        <v>0</v>
      </c>
      <c r="J97" s="1" t="s">
        <v>40</v>
      </c>
      <c r="K97" s="1" t="s">
        <v>314</v>
      </c>
      <c r="L97" s="20">
        <v>3</v>
      </c>
      <c r="M97" s="20">
        <v>1</v>
      </c>
      <c r="N97" s="1" t="str">
        <f t="shared" si="48"/>
        <v>S</v>
      </c>
      <c r="O97" s="1" t="str">
        <f t="shared" si="49"/>
        <v>N</v>
      </c>
      <c r="P97" s="1">
        <f t="shared" si="50"/>
        <v>2</v>
      </c>
      <c r="Q97" s="4">
        <f>IFERROR((SUMIF($J$2:K97,J97,$L$2:M97)-L97)/(COUNTIF($J$2:K97,J97)-1),0)</f>
        <v>2.8125</v>
      </c>
      <c r="R97" s="4">
        <f>IFERROR((SUMIF($AT$2:AT97,AT97,$AV$2:AW97)-AV97)/(COUNTIF($J$2:K97,J97)-1),0)</f>
        <v>0.3125</v>
      </c>
      <c r="S97" s="4">
        <f t="shared" si="66"/>
        <v>2.5</v>
      </c>
      <c r="T97" s="5">
        <f>IFERROR((SUMIF($AY$2:AZ97,AY97,$BA$2:BB97)-BA97)/(COUNTIF($J$2:K97,K97)-1),0)</f>
        <v>0</v>
      </c>
      <c r="U97" s="5">
        <f>IFERROR((SUMIF($BD$2:BE97,BD97,$BF$2:BG97)-BF97)/(COUNTIF($J$2:K97,K97)-1),0)</f>
        <v>0</v>
      </c>
      <c r="V97" s="5">
        <f t="shared" si="67"/>
        <v>0</v>
      </c>
      <c r="W97" s="9">
        <f>IFERROR((SUMIF($J$2:J97,J97,L$2:L97)-L97)/(COUNTIF($J$2:J97,J97)-1),0)</f>
        <v>2.4285714285714284</v>
      </c>
      <c r="X97" s="9">
        <f>IFERROR((SUMIF($J$2:J97,J97,M$2:M97)-M97)/(COUNTIF($J$2:J97,J97)-1),0)</f>
        <v>0.7142857142857143</v>
      </c>
      <c r="Y97" s="9">
        <f t="shared" si="68"/>
        <v>1.714285714285714</v>
      </c>
      <c r="Z97" s="1">
        <f>IFERROR((SUMIF($K$2:K97,J97,$M$2:M97))/(COUNTIF($K$2:K97,J97)),0)</f>
        <v>3.1111111111111112</v>
      </c>
      <c r="AA97" s="1">
        <f>IFERROR((SUMIF($K$2:K97,J97,$L$2:L97))/(COUNTIF($K$2:K97,J97)),0)</f>
        <v>0.66666666666666663</v>
      </c>
      <c r="AB97" s="1">
        <f t="shared" si="69"/>
        <v>2.4444444444444446</v>
      </c>
      <c r="AC97" s="9">
        <f>IFERROR((SUMIF($J$2:J97,K97,$L$2:L97))/(COUNTIF($J$2:J97,K97)),0)</f>
        <v>0</v>
      </c>
      <c r="AD97" s="9">
        <f>IFERROR((SUMIF($J$2:J97,K97,$M$2:M97))/(COUNTIF($J$2:J97,K97)),0)</f>
        <v>0</v>
      </c>
      <c r="AE97" s="9">
        <f t="shared" si="70"/>
        <v>0</v>
      </c>
      <c r="AF97" s="1">
        <f>IFERROR((SUMIF(K$2:K97,K97,M$2:M97)-M97)/(COUNTIF($K$2:K97,K97)-1),0)</f>
        <v>0</v>
      </c>
      <c r="AG97" s="1">
        <f>IFERROR((SUMIF(K$2:K97,K97,L$2:L97)-L97)/(COUNTIF($K$2:K97,K97)-1),0)</f>
        <v>0</v>
      </c>
      <c r="AH97" s="1">
        <f t="shared" si="71"/>
        <v>0</v>
      </c>
      <c r="AI97" s="1">
        <f t="shared" si="57"/>
        <v>3</v>
      </c>
      <c r="AJ97" s="1">
        <f t="shared" si="58"/>
        <v>0</v>
      </c>
      <c r="AK97" s="1">
        <f>SUMIF($J$2:K97,J97,AI$2:AJ97)-AI97</f>
        <v>44</v>
      </c>
      <c r="AL97" s="1">
        <f>SUMIF($AY$2:AZ97,AY97,$BI$2:BJ97)-BI97</f>
        <v>0</v>
      </c>
      <c r="AM97" s="1">
        <f>IFERROR((AK97)/(COUNTIF($J$2:K97,J97)-1),0)</f>
        <v>2.75</v>
      </c>
      <c r="AN97" s="1">
        <f>IFERROR((AL97)/(COUNTIF($J$2:K97,K97)-1),0)</f>
        <v>0</v>
      </c>
      <c r="AP97" t="str">
        <f t="shared" si="59"/>
        <v>LASK</v>
      </c>
      <c r="AQ97">
        <f>COUNTIF($J$2:J97,J97)</f>
        <v>8</v>
      </c>
      <c r="AR97">
        <f>COUNTIF($K$2:K97,K97)</f>
        <v>1</v>
      </c>
      <c r="AT97" s="1" t="str">
        <f t="shared" si="60"/>
        <v>Red Bull Salzburg</v>
      </c>
      <c r="AU97" s="1" t="str">
        <f t="shared" si="61"/>
        <v>Celtic Glasgow</v>
      </c>
      <c r="AV97">
        <f t="shared" si="62"/>
        <v>1</v>
      </c>
      <c r="AW97" s="1">
        <f t="shared" si="63"/>
        <v>3</v>
      </c>
      <c r="AY97" t="str">
        <f t="shared" si="32"/>
        <v>Celtic Glasgow</v>
      </c>
      <c r="AZ97" t="str">
        <f t="shared" si="33"/>
        <v>Red Bull Salzburg</v>
      </c>
      <c r="BA97">
        <f t="shared" si="34"/>
        <v>1</v>
      </c>
      <c r="BB97">
        <f t="shared" si="35"/>
        <v>3</v>
      </c>
      <c r="BD97" t="str">
        <f t="shared" si="36"/>
        <v>Celtic Glasgow</v>
      </c>
      <c r="BE97" t="str">
        <f t="shared" si="37"/>
        <v>Red Bull Salzburg</v>
      </c>
      <c r="BF97">
        <f t="shared" si="64"/>
        <v>3</v>
      </c>
      <c r="BG97">
        <f t="shared" si="65"/>
        <v>1</v>
      </c>
      <c r="BI97">
        <f t="shared" si="38"/>
        <v>0</v>
      </c>
      <c r="BJ97">
        <f t="shared" si="39"/>
        <v>3</v>
      </c>
    </row>
    <row r="98" spans="1:62" x14ac:dyDescent="0.25">
      <c r="A98" t="s">
        <v>72</v>
      </c>
      <c r="B98" t="s">
        <v>313</v>
      </c>
      <c r="C98" t="s">
        <v>105</v>
      </c>
      <c r="D98" t="s">
        <v>84</v>
      </c>
      <c r="E98" t="s">
        <v>61</v>
      </c>
      <c r="F98" s="15">
        <v>0.875</v>
      </c>
      <c r="G98" s="16">
        <v>47543</v>
      </c>
      <c r="H98" s="17">
        <v>5</v>
      </c>
      <c r="I98" s="17">
        <v>0</v>
      </c>
      <c r="J98" s="1" t="s">
        <v>354</v>
      </c>
      <c r="K98" s="1" t="s">
        <v>71</v>
      </c>
      <c r="L98" s="20">
        <v>3</v>
      </c>
      <c r="M98" s="20">
        <v>1</v>
      </c>
      <c r="N98" s="1" t="str">
        <f t="shared" si="48"/>
        <v>S</v>
      </c>
      <c r="O98" s="1" t="str">
        <f t="shared" si="49"/>
        <v>N</v>
      </c>
      <c r="P98" s="1">
        <f t="shared" si="50"/>
        <v>2</v>
      </c>
      <c r="Q98" s="4">
        <f>IFERROR((SUMIF($J$2:K98,J98,$L$2:M98)-L98)/(COUNTIF($J$2:K98,J98)-1),0)</f>
        <v>0</v>
      </c>
      <c r="R98" s="4">
        <f>IFERROR((SUMIF($AT$2:AT98,AT98,$AV$2:AW98)-AV98)/(COUNTIF($J$2:K98,J98)-1),0)</f>
        <v>0</v>
      </c>
      <c r="S98" s="4">
        <f t="shared" si="66"/>
        <v>0</v>
      </c>
      <c r="T98" s="5">
        <f>IFERROR((SUMIF($AY$2:AZ98,AY98,$BA$2:BB98)-BA98)/(COUNTIF($J$2:K98,K98)-1),0)</f>
        <v>1.625</v>
      </c>
      <c r="U98" s="5">
        <f>IFERROR((SUMIF($BD$2:BE98,BD98,$BF$2:BG98)-BF98)/(COUNTIF($J$2:K98,K98)-1),0)</f>
        <v>1</v>
      </c>
      <c r="V98" s="5">
        <f t="shared" si="67"/>
        <v>0.625</v>
      </c>
      <c r="W98" s="9">
        <f>IFERROR((SUMIF($J$2:J98,J98,L$2:L98)-L98)/(COUNTIF($J$2:J98,J98)-1),0)</f>
        <v>0</v>
      </c>
      <c r="X98" s="9">
        <f>IFERROR((SUMIF($J$2:J98,J98,M$2:M98)-M98)/(COUNTIF($J$2:J98,J98)-1),0)</f>
        <v>0</v>
      </c>
      <c r="Y98" s="9">
        <f t="shared" si="68"/>
        <v>0</v>
      </c>
      <c r="Z98" s="1">
        <f>IFERROR((SUMIF($K$2:K98,J98,$M$2:M98))/(COUNTIF($K$2:K98,J98)),0)</f>
        <v>0</v>
      </c>
      <c r="AA98" s="1">
        <f>IFERROR((SUMIF($K$2:K98,J98,$L$2:L98))/(COUNTIF($K$2:K98,J98)),0)</f>
        <v>0</v>
      </c>
      <c r="AB98" s="1">
        <f t="shared" si="69"/>
        <v>0</v>
      </c>
      <c r="AC98" s="9">
        <f>IFERROR((SUMIF($J$2:J98,K98,$L$2:L98))/(COUNTIF($J$2:J98,K98)),0)</f>
        <v>1.5</v>
      </c>
      <c r="AD98" s="9">
        <f>IFERROR((SUMIF($J$2:J98,K98,$M$2:M98))/(COUNTIF($J$2:J98,K98)),0)</f>
        <v>0.75</v>
      </c>
      <c r="AE98" s="9">
        <f t="shared" si="70"/>
        <v>0.75</v>
      </c>
      <c r="AF98" s="1">
        <f>IFERROR((SUMIF(K$2:K98,K98,M$2:M98)-M98)/(COUNTIF($K$2:K98,K98)-1),0)</f>
        <v>1.75</v>
      </c>
      <c r="AG98" s="1">
        <f>IFERROR((SUMIF(K$2:K98,K98,L$2:L98)-L98)/(COUNTIF($K$2:K98,K98)-1),0)</f>
        <v>1.25</v>
      </c>
      <c r="AH98" s="1">
        <f t="shared" si="71"/>
        <v>0.5</v>
      </c>
      <c r="AI98" s="1">
        <f t="shared" ref="AI98:AI129" si="72">IF(N98="S",3,IF(N98="N",0,1))</f>
        <v>3</v>
      </c>
      <c r="AJ98" s="1">
        <f t="shared" ref="AJ98:AJ129" si="73">IF(O98="S",3,IF(O98="N",0,1))</f>
        <v>0</v>
      </c>
      <c r="AK98" s="1">
        <f>SUMIF($J$2:K98,J98,AI$2:AJ98)-AI98</f>
        <v>0</v>
      </c>
      <c r="AL98" s="1">
        <f>SUMIF($AY$2:AZ98,AY98,$BI$2:BJ98)-BI98</f>
        <v>22</v>
      </c>
      <c r="AM98" s="1">
        <f>IFERROR((AK98)/(COUNTIF($J$2:K98,J98)-1),0)</f>
        <v>0</v>
      </c>
      <c r="AN98" s="1">
        <f>IFERROR((AL98)/(COUNTIF($J$2:K98,K98)-1),0)</f>
        <v>1.375</v>
      </c>
      <c r="AP98" t="e">
        <f t="shared" si="59"/>
        <v>#N/A</v>
      </c>
      <c r="AQ98">
        <f>COUNTIF($J$2:J98,J98)</f>
        <v>1</v>
      </c>
      <c r="AR98">
        <f>COUNTIF($K$2:K98,K98)</f>
        <v>9</v>
      </c>
      <c r="AT98" s="1" t="str">
        <f t="shared" si="60"/>
        <v>Glasgow Rangers</v>
      </c>
      <c r="AU98" s="1" t="str">
        <f t="shared" si="61"/>
        <v>SK Rapid Wien</v>
      </c>
      <c r="AV98">
        <f t="shared" si="62"/>
        <v>1</v>
      </c>
      <c r="AW98" s="1">
        <f t="shared" si="63"/>
        <v>3</v>
      </c>
      <c r="AY98" t="str">
        <f t="shared" si="32"/>
        <v>SK Rapid Wien</v>
      </c>
      <c r="AZ98" t="str">
        <f t="shared" si="33"/>
        <v>Glasgow Rangers</v>
      </c>
      <c r="BA98">
        <f t="shared" si="34"/>
        <v>1</v>
      </c>
      <c r="BB98">
        <f t="shared" si="35"/>
        <v>3</v>
      </c>
      <c r="BD98" t="str">
        <f t="shared" si="36"/>
        <v>SK Rapid Wien</v>
      </c>
      <c r="BE98" t="str">
        <f t="shared" si="37"/>
        <v>Glasgow Rangers</v>
      </c>
      <c r="BF98">
        <f t="shared" si="64"/>
        <v>3</v>
      </c>
      <c r="BG98">
        <f t="shared" si="65"/>
        <v>1</v>
      </c>
      <c r="BI98">
        <f t="shared" si="38"/>
        <v>0</v>
      </c>
      <c r="BJ98">
        <f t="shared" si="39"/>
        <v>3</v>
      </c>
    </row>
    <row r="99" spans="1:62" x14ac:dyDescent="0.25">
      <c r="A99" t="s">
        <v>47</v>
      </c>
      <c r="B99" t="s">
        <v>255</v>
      </c>
      <c r="C99" t="s">
        <v>105</v>
      </c>
      <c r="D99" t="s">
        <v>84</v>
      </c>
      <c r="E99" t="s">
        <v>43</v>
      </c>
      <c r="F99" s="15">
        <v>0.70833333333333337</v>
      </c>
      <c r="G99" s="16">
        <v>3712</v>
      </c>
      <c r="H99" s="17">
        <v>6</v>
      </c>
      <c r="I99" s="17">
        <v>0</v>
      </c>
      <c r="J99" s="1" t="s">
        <v>58</v>
      </c>
      <c r="K99" s="1" t="s">
        <v>80</v>
      </c>
      <c r="L99" s="20">
        <v>2</v>
      </c>
      <c r="M99" s="20">
        <v>0</v>
      </c>
      <c r="N99" s="1" t="str">
        <f t="shared" si="48"/>
        <v>S</v>
      </c>
      <c r="O99" s="1" t="str">
        <f t="shared" si="49"/>
        <v>N</v>
      </c>
      <c r="P99" s="1">
        <f t="shared" si="50"/>
        <v>2</v>
      </c>
      <c r="Q99" s="4">
        <f>IFERROR((SUMIF($J$2:K99,J99,$L$2:M99)-L99)/(COUNTIF($J$2:K99,J99)-1),0)</f>
        <v>1.6363636363636365</v>
      </c>
      <c r="R99" s="4">
        <f>IFERROR((SUMIF($AT$2:AT99,AT99,$AV$2:AW99)-AV99)/(COUNTIF($J$2:K99,J99)-1),0)</f>
        <v>1</v>
      </c>
      <c r="S99" s="4">
        <f t="shared" si="66"/>
        <v>0.63636363636363646</v>
      </c>
      <c r="T99" s="5">
        <f>IFERROR((SUMIF($AY$2:AZ99,AY99,$BA$2:BB99)-BA99)/(COUNTIF($J$2:K99,K99)-1),0)</f>
        <v>1.4545454545454546</v>
      </c>
      <c r="U99" s="5">
        <f>IFERROR((SUMIF($BD$2:BE99,BD99,$BF$2:BG99)-BF99)/(COUNTIF($J$2:K99,K99)-1),0)</f>
        <v>0.72727272727272729</v>
      </c>
      <c r="V99" s="5">
        <f t="shared" si="67"/>
        <v>0.72727272727272729</v>
      </c>
      <c r="W99" s="9">
        <f>IFERROR((SUMIF($J$2:J99,J99,L$2:L99)-L99)/(COUNTIF($J$2:J99,J99)-1),0)</f>
        <v>1.2</v>
      </c>
      <c r="X99" s="9">
        <f>IFERROR((SUMIF($J$2:J99,J99,M$2:M99)-M99)/(COUNTIF($J$2:J99,J99)-1),0)</f>
        <v>2.2000000000000002</v>
      </c>
      <c r="Y99" s="9">
        <f t="shared" si="68"/>
        <v>-1.0000000000000002</v>
      </c>
      <c r="Z99" s="1">
        <f>IFERROR((SUMIF($K$2:K99,J99,$M$2:M99))/(COUNTIF($K$2:K99,J99)),0)</f>
        <v>2</v>
      </c>
      <c r="AA99" s="1">
        <f>IFERROR((SUMIF($K$2:K99,J99,$L$2:L99))/(COUNTIF($K$2:K99,J99)),0)</f>
        <v>1.1666666666666667</v>
      </c>
      <c r="AB99" s="1">
        <f t="shared" si="69"/>
        <v>0.83333333333333326</v>
      </c>
      <c r="AC99" s="9">
        <f>IFERROR((SUMIF($J$2:J99,K99,$L$2:L99))/(COUNTIF($J$2:J99,K99)),0)</f>
        <v>2</v>
      </c>
      <c r="AD99" s="9">
        <f>IFERROR((SUMIF($J$2:J99,K99,$M$2:M99))/(COUNTIF($J$2:J99,K99)),0)</f>
        <v>1</v>
      </c>
      <c r="AE99" s="9">
        <f t="shared" si="70"/>
        <v>1</v>
      </c>
      <c r="AF99" s="1">
        <f>IFERROR((SUMIF(K$2:K99,K99,M$2:M99)-M99)/(COUNTIF($K$2:K99,K99)-1),0)</f>
        <v>1</v>
      </c>
      <c r="AG99" s="1">
        <f>IFERROR((SUMIF(K$2:K99,K99,L$2:L99)-L99)/(COUNTIF($K$2:K99,K99)-1),0)</f>
        <v>0.5</v>
      </c>
      <c r="AH99" s="1">
        <f t="shared" si="71"/>
        <v>0.5</v>
      </c>
      <c r="AI99" s="1">
        <f t="shared" si="72"/>
        <v>3</v>
      </c>
      <c r="AJ99" s="1">
        <f t="shared" si="73"/>
        <v>0</v>
      </c>
      <c r="AK99" s="1">
        <f>SUMIF($J$2:K99,J99,AI$2:AJ99)-AI99</f>
        <v>11</v>
      </c>
      <c r="AL99" s="1">
        <f>SUMIF($AY$2:AZ99,AY99,$BI$2:BJ99)-BI99</f>
        <v>22</v>
      </c>
      <c r="AM99" s="1">
        <f>IFERROR((AK99)/(COUNTIF($J$2:K99,J99)-1),0)</f>
        <v>1</v>
      </c>
      <c r="AN99" s="1">
        <f>IFERROR((AL99)/(COUNTIF($J$2:K99,K99)-1),0)</f>
        <v>2</v>
      </c>
      <c r="AP99" t="str">
        <f t="shared" si="59"/>
        <v>SV Mattersburg</v>
      </c>
      <c r="AQ99">
        <f>COUNTIF($J$2:J99,J99)</f>
        <v>6</v>
      </c>
      <c r="AR99">
        <f>COUNTIF($K$2:K99,K99)</f>
        <v>7</v>
      </c>
      <c r="AT99" s="1" t="str">
        <f t="shared" si="60"/>
        <v>SC Rheindorf Altach</v>
      </c>
      <c r="AU99" s="1" t="str">
        <f t="shared" si="61"/>
        <v>FK Austria Wien</v>
      </c>
      <c r="AV99">
        <f t="shared" si="62"/>
        <v>0</v>
      </c>
      <c r="AW99" s="1">
        <f t="shared" si="63"/>
        <v>2</v>
      </c>
      <c r="AY99" t="str">
        <f t="shared" si="32"/>
        <v>FK Austria Wien</v>
      </c>
      <c r="AZ99" t="str">
        <f t="shared" si="33"/>
        <v>SC Rheindorf Altach</v>
      </c>
      <c r="BA99">
        <f t="shared" si="34"/>
        <v>0</v>
      </c>
      <c r="BB99">
        <f t="shared" si="35"/>
        <v>2</v>
      </c>
      <c r="BD99" t="str">
        <f t="shared" si="36"/>
        <v>FK Austria Wien</v>
      </c>
      <c r="BE99" t="str">
        <f t="shared" si="37"/>
        <v>SC Rheindorf Altach</v>
      </c>
      <c r="BF99">
        <f t="shared" si="64"/>
        <v>2</v>
      </c>
      <c r="BG99">
        <f t="shared" si="65"/>
        <v>0</v>
      </c>
      <c r="BI99">
        <f t="shared" si="38"/>
        <v>0</v>
      </c>
      <c r="BJ99">
        <f t="shared" si="39"/>
        <v>3</v>
      </c>
    </row>
    <row r="100" spans="1:62" x14ac:dyDescent="0.25">
      <c r="A100" t="s">
        <v>47</v>
      </c>
      <c r="B100" t="s">
        <v>255</v>
      </c>
      <c r="C100" t="s">
        <v>105</v>
      </c>
      <c r="D100" t="s">
        <v>84</v>
      </c>
      <c r="E100" t="s">
        <v>43</v>
      </c>
      <c r="F100" s="15">
        <v>0.70833333333333337</v>
      </c>
      <c r="G100" s="16">
        <v>3187</v>
      </c>
      <c r="H100" s="17">
        <v>7</v>
      </c>
      <c r="I100" s="17">
        <v>0</v>
      </c>
      <c r="J100" s="1" t="s">
        <v>65</v>
      </c>
      <c r="K100" s="1" t="s">
        <v>56</v>
      </c>
      <c r="L100" s="20">
        <v>0</v>
      </c>
      <c r="M100" s="20">
        <v>0</v>
      </c>
      <c r="N100" s="1" t="str">
        <f t="shared" si="48"/>
        <v>U</v>
      </c>
      <c r="O100" s="1" t="str">
        <f t="shared" si="49"/>
        <v>U</v>
      </c>
      <c r="P100" s="1">
        <f t="shared" si="50"/>
        <v>0</v>
      </c>
      <c r="Q100" s="4">
        <f>IFERROR((SUMIF($J$2:K100,J100,$L$2:M100)-L100)/(COUNTIF($J$2:K100,J100)-1),0)</f>
        <v>2.4545454545454546</v>
      </c>
      <c r="R100" s="4">
        <f>IFERROR((SUMIF($AT$2:AT100,AT100,$AV$2:AW100)-AV100)/(COUNTIF($J$2:K100,J100)-1),0)</f>
        <v>0.54545454545454541</v>
      </c>
      <c r="S100" s="4">
        <f t="shared" si="66"/>
        <v>1.9090909090909092</v>
      </c>
      <c r="T100" s="5">
        <f>IFERROR((SUMIF($AY$2:AZ100,AY100,$BA$2:BB100)-BA100)/(COUNTIF($J$2:K100,K100)-1),0)</f>
        <v>0.83333333333333337</v>
      </c>
      <c r="U100" s="5">
        <f>IFERROR((SUMIF($BD$2:BE100,BD100,$BF$2:BG100)-BF100)/(COUNTIF($J$2:K100,K100)-1),0)</f>
        <v>2.1666666666666665</v>
      </c>
      <c r="V100" s="5">
        <f t="shared" si="67"/>
        <v>-1.333333333333333</v>
      </c>
      <c r="W100" s="9">
        <f>IFERROR((SUMIF($J$2:J100,J100,L$2:L100)-L100)/(COUNTIF($J$2:J100,J100)-1),0)</f>
        <v>2</v>
      </c>
      <c r="X100" s="9">
        <f>IFERROR((SUMIF($J$2:J100,J100,M$2:M100)-M100)/(COUNTIF($J$2:J100,J100)-1),0)</f>
        <v>1.2</v>
      </c>
      <c r="Y100" s="9">
        <f t="shared" si="68"/>
        <v>0.8</v>
      </c>
      <c r="Z100" s="1">
        <f>IFERROR((SUMIF($K$2:K100,J100,$M$2:M100))/(COUNTIF($K$2:K100,J100)),0)</f>
        <v>2.8333333333333335</v>
      </c>
      <c r="AA100" s="1">
        <f>IFERROR((SUMIF($K$2:K100,J100,$L$2:L100))/(COUNTIF($K$2:K100,J100)),0)</f>
        <v>0.16666666666666666</v>
      </c>
      <c r="AB100" s="1">
        <f t="shared" si="69"/>
        <v>2.666666666666667</v>
      </c>
      <c r="AC100" s="9">
        <f>IFERROR((SUMIF($J$2:J100,K100,$L$2:L100))/(COUNTIF($J$2:J100,K100)),0)</f>
        <v>0.83333333333333337</v>
      </c>
      <c r="AD100" s="9">
        <f>IFERROR((SUMIF($J$2:J100,K100,$M$2:M100))/(COUNTIF($J$2:J100,K100)),0)</f>
        <v>2.3333333333333335</v>
      </c>
      <c r="AE100" s="9">
        <f t="shared" si="70"/>
        <v>-1.5</v>
      </c>
      <c r="AF100" s="1">
        <f>IFERROR((SUMIF(K$2:K100,K100,M$2:M100)-M100)/(COUNTIF($K$2:K100,K100)-1),0)</f>
        <v>0.83333333333333337</v>
      </c>
      <c r="AG100" s="1">
        <f>IFERROR((SUMIF(K$2:K100,K100,L$2:L100)-L100)/(COUNTIF($K$2:K100,K100)-1),0)</f>
        <v>2</v>
      </c>
      <c r="AH100" s="1">
        <f t="shared" si="71"/>
        <v>-1.1666666666666665</v>
      </c>
      <c r="AI100" s="1">
        <f t="shared" si="72"/>
        <v>1</v>
      </c>
      <c r="AJ100" s="1">
        <f t="shared" si="73"/>
        <v>1</v>
      </c>
      <c r="AK100" s="1">
        <f>SUMIF($J$2:K100,J100,AI$2:AJ100)-AI100</f>
        <v>26</v>
      </c>
      <c r="AL100" s="1">
        <f>SUMIF($AY$2:AZ100,AY100,$BI$2:BJ100)-BI100</f>
        <v>7</v>
      </c>
      <c r="AM100" s="1">
        <f>IFERROR((AK100)/(COUNTIF($J$2:K100,J100)-1),0)</f>
        <v>2.3636363636363638</v>
      </c>
      <c r="AN100" s="1">
        <f>IFERROR((AL100)/(COUNTIF($J$2:K100,K100)-1),0)</f>
        <v>0.58333333333333337</v>
      </c>
      <c r="AP100" t="str">
        <f t="shared" si="59"/>
        <v>Wolfsberger AC</v>
      </c>
      <c r="AQ100">
        <f>COUNTIF($J$2:J100,J100)</f>
        <v>6</v>
      </c>
      <c r="AR100">
        <f>COUNTIF($K$2:K100,K100)</f>
        <v>7</v>
      </c>
      <c r="AT100" s="1" t="str">
        <f t="shared" si="60"/>
        <v>SKN St. Pölten</v>
      </c>
      <c r="AU100" s="1" t="str">
        <f t="shared" si="61"/>
        <v>FC Admira Wacker Mödling</v>
      </c>
      <c r="AV100">
        <f t="shared" si="62"/>
        <v>0</v>
      </c>
      <c r="AW100" s="1">
        <f t="shared" si="63"/>
        <v>0</v>
      </c>
      <c r="AY100" t="str">
        <f t="shared" si="32"/>
        <v>FC Admira Wacker Mödling</v>
      </c>
      <c r="AZ100" t="str">
        <f t="shared" si="33"/>
        <v>SKN St. Pölten</v>
      </c>
      <c r="BA100">
        <f t="shared" si="34"/>
        <v>0</v>
      </c>
      <c r="BB100">
        <f t="shared" si="35"/>
        <v>0</v>
      </c>
      <c r="BD100" t="str">
        <f t="shared" si="36"/>
        <v>FC Admira Wacker Mödling</v>
      </c>
      <c r="BE100" t="str">
        <f t="shared" si="37"/>
        <v>SKN St. Pölten</v>
      </c>
      <c r="BF100">
        <f t="shared" si="64"/>
        <v>0</v>
      </c>
      <c r="BG100">
        <f t="shared" si="65"/>
        <v>0</v>
      </c>
      <c r="BI100">
        <f t="shared" si="38"/>
        <v>1</v>
      </c>
      <c r="BJ100">
        <f t="shared" si="39"/>
        <v>1</v>
      </c>
    </row>
    <row r="101" spans="1:62" x14ac:dyDescent="0.25">
      <c r="A101" t="s">
        <v>47</v>
      </c>
      <c r="B101" t="s">
        <v>255</v>
      </c>
      <c r="C101" t="s">
        <v>105</v>
      </c>
      <c r="D101" t="s">
        <v>84</v>
      </c>
      <c r="E101" t="s">
        <v>43</v>
      </c>
      <c r="F101" s="15">
        <v>0.70833333333333337</v>
      </c>
      <c r="G101" s="16">
        <v>3213</v>
      </c>
      <c r="H101" s="17">
        <v>7</v>
      </c>
      <c r="I101" s="17">
        <v>0</v>
      </c>
      <c r="J101" s="1" t="s">
        <v>49</v>
      </c>
      <c r="K101" s="1" t="s">
        <v>216</v>
      </c>
      <c r="L101" s="20">
        <v>3</v>
      </c>
      <c r="M101" s="20">
        <v>4</v>
      </c>
      <c r="N101" s="1" t="str">
        <f t="shared" si="48"/>
        <v>N</v>
      </c>
      <c r="O101" s="1" t="str">
        <f t="shared" si="49"/>
        <v>S</v>
      </c>
      <c r="P101" s="1">
        <f t="shared" si="50"/>
        <v>-1</v>
      </c>
      <c r="Q101" s="4">
        <f>IFERROR((SUMIF($J$2:K101,J101,$L$2:M101)-L101)/(COUNTIF($J$2:K101,J101)-1),0)</f>
        <v>2</v>
      </c>
      <c r="R101" s="4">
        <f>IFERROR((SUMIF($AT$2:AT101,AT101,$AV$2:AW101)-AV101)/(COUNTIF($J$2:K101,J101)-1),0)</f>
        <v>0.54545454545454541</v>
      </c>
      <c r="S101" s="4">
        <f t="shared" si="66"/>
        <v>1.4545454545454546</v>
      </c>
      <c r="T101" s="5">
        <f>IFERROR((SUMIF($AY$2:AZ101,AY101,$BA$2:BB101)-BA101)/(COUNTIF($J$2:K101,K101)-1),0)</f>
        <v>1.1818181818181819</v>
      </c>
      <c r="U101" s="5">
        <f>IFERROR((SUMIF($BD$2:BE101,BD101,$BF$2:BG101)-BF101)/(COUNTIF($J$2:K101,K101)-1),0)</f>
        <v>1.5454545454545454</v>
      </c>
      <c r="V101" s="5">
        <f t="shared" si="67"/>
        <v>-0.36363636363636354</v>
      </c>
      <c r="W101" s="9">
        <f>IFERROR((SUMIF($J$2:J101,J101,L$2:L101)-L101)/(COUNTIF($J$2:J101,J101)-1),0)</f>
        <v>2</v>
      </c>
      <c r="X101" s="9">
        <f>IFERROR((SUMIF($J$2:J101,J101,M$2:M101)-M101)/(COUNTIF($J$2:J101,J101)-1),0)</f>
        <v>1.2</v>
      </c>
      <c r="Y101" s="9">
        <f t="shared" si="68"/>
        <v>0.8</v>
      </c>
      <c r="Z101" s="1">
        <f>IFERROR((SUMIF($K$2:K101,J101,$M$2:M101))/(COUNTIF($K$2:K101,J101)),0)</f>
        <v>2</v>
      </c>
      <c r="AA101" s="1">
        <f>IFERROR((SUMIF($K$2:K101,J101,$L$2:L101))/(COUNTIF($K$2:K101,J101)),0)</f>
        <v>1.1666666666666667</v>
      </c>
      <c r="AB101" s="1">
        <f t="shared" si="69"/>
        <v>0.83333333333333326</v>
      </c>
      <c r="AC101" s="9">
        <f>IFERROR((SUMIF($J$2:J101,K101,$L$2:L101))/(COUNTIF($J$2:J101,K101)),0)</f>
        <v>1.5</v>
      </c>
      <c r="AD101" s="9">
        <f>IFERROR((SUMIF($J$2:J101,K101,$M$2:M101))/(COUNTIF($J$2:J101,K101)),0)</f>
        <v>1</v>
      </c>
      <c r="AE101" s="9">
        <f t="shared" si="70"/>
        <v>0.5</v>
      </c>
      <c r="AF101" s="1">
        <f>IFERROR((SUMIF(K$2:K101,K101,M$2:M101)-M101)/(COUNTIF($K$2:K101,K101)-1),0)</f>
        <v>0.8</v>
      </c>
      <c r="AG101" s="1">
        <f>IFERROR((SUMIF(K$2:K101,K101,L$2:L101)-L101)/(COUNTIF($K$2:K101,K101)-1),0)</f>
        <v>2.2000000000000002</v>
      </c>
      <c r="AH101" s="1">
        <f t="shared" si="71"/>
        <v>-1.4000000000000001</v>
      </c>
      <c r="AI101" s="1">
        <f t="shared" si="72"/>
        <v>0</v>
      </c>
      <c r="AJ101" s="1">
        <f t="shared" si="73"/>
        <v>3</v>
      </c>
      <c r="AK101" s="1">
        <f>SUMIF($J$2:K101,J101,AI$2:AJ101)-AI101</f>
        <v>20</v>
      </c>
      <c r="AL101" s="1">
        <f>SUMIF($AY$2:AZ101,AY101,$BI$2:BJ101)-BI101</f>
        <v>10</v>
      </c>
      <c r="AM101" s="1">
        <f>IFERROR((AK101)/(COUNTIF($J$2:K101,J101)-1),0)</f>
        <v>1.8181818181818181</v>
      </c>
      <c r="AN101" s="1">
        <f>IFERROR((AL101)/(COUNTIF($J$2:K101,K101)-1),0)</f>
        <v>0.90909090909090906</v>
      </c>
      <c r="AP101" t="str">
        <f t="shared" si="59"/>
        <v>FK Austria Wien</v>
      </c>
      <c r="AQ101">
        <f>COUNTIF($J$2:J101,J101)</f>
        <v>6</v>
      </c>
      <c r="AR101">
        <f>COUNTIF($K$2:K101,K101)</f>
        <v>6</v>
      </c>
      <c r="AT101" s="1" t="str">
        <f t="shared" si="60"/>
        <v>Wolfsberger AC</v>
      </c>
      <c r="AU101" s="1" t="str">
        <f t="shared" si="61"/>
        <v>TSV Hartberg</v>
      </c>
      <c r="AV101">
        <f t="shared" si="62"/>
        <v>4</v>
      </c>
      <c r="AW101" s="1">
        <f t="shared" si="63"/>
        <v>3</v>
      </c>
      <c r="AY101" t="str">
        <f t="shared" si="32"/>
        <v>TSV Hartberg</v>
      </c>
      <c r="AZ101" t="str">
        <f t="shared" si="33"/>
        <v>Wolfsberger AC</v>
      </c>
      <c r="BA101">
        <f t="shared" si="34"/>
        <v>4</v>
      </c>
      <c r="BB101">
        <f t="shared" si="35"/>
        <v>3</v>
      </c>
      <c r="BD101" t="str">
        <f t="shared" si="36"/>
        <v>TSV Hartberg</v>
      </c>
      <c r="BE101" t="str">
        <f t="shared" si="37"/>
        <v>Wolfsberger AC</v>
      </c>
      <c r="BF101">
        <f t="shared" si="64"/>
        <v>3</v>
      </c>
      <c r="BG101">
        <f t="shared" si="65"/>
        <v>4</v>
      </c>
      <c r="BI101">
        <f t="shared" si="38"/>
        <v>3</v>
      </c>
      <c r="BJ101">
        <f t="shared" si="39"/>
        <v>0</v>
      </c>
    </row>
    <row r="102" spans="1:62" x14ac:dyDescent="0.25">
      <c r="A102" t="s">
        <v>47</v>
      </c>
      <c r="B102" t="s">
        <v>295</v>
      </c>
      <c r="C102" t="s">
        <v>105</v>
      </c>
      <c r="D102" t="s">
        <v>84</v>
      </c>
      <c r="E102" t="s">
        <v>64</v>
      </c>
      <c r="F102" s="15">
        <v>0.70833333333333337</v>
      </c>
      <c r="G102" s="16">
        <v>11147</v>
      </c>
      <c r="H102" s="17">
        <v>7</v>
      </c>
      <c r="I102" s="17">
        <v>0</v>
      </c>
      <c r="J102" s="1" t="s">
        <v>68</v>
      </c>
      <c r="K102" s="1" t="s">
        <v>40</v>
      </c>
      <c r="L102" s="20">
        <v>1</v>
      </c>
      <c r="M102" s="20">
        <v>2</v>
      </c>
      <c r="N102" s="1" t="str">
        <f t="shared" si="48"/>
        <v>N</v>
      </c>
      <c r="O102" s="1" t="str">
        <f t="shared" si="49"/>
        <v>S</v>
      </c>
      <c r="P102" s="1">
        <f t="shared" si="50"/>
        <v>-1</v>
      </c>
      <c r="Q102" s="4">
        <f>IFERROR((SUMIF($J$2:K102,J102,$L$2:M102)-L102)/(COUNTIF($J$2:K102,J102)-1),0)</f>
        <v>1.0666666666666667</v>
      </c>
      <c r="R102" s="4">
        <f>IFERROR((SUMIF($AT$2:AT102,AT102,$AV$2:AW102)-AV102)/(COUNTIF($J$2:K102,J102)-1),0)</f>
        <v>0.73333333333333328</v>
      </c>
      <c r="S102" s="4">
        <f t="shared" si="66"/>
        <v>0.33333333333333337</v>
      </c>
      <c r="T102" s="5">
        <f>IFERROR((SUMIF($AY$2:AZ102,AY102,$BA$2:BB102)-BA102)/(COUNTIF($J$2:K102,K102)-1),0)</f>
        <v>2.8235294117647061</v>
      </c>
      <c r="U102" s="5">
        <f>IFERROR((SUMIF($BD$2:BE102,BD102,$BF$2:BG102)-BF102)/(COUNTIF($J$2:K102,K102)-1),0)</f>
        <v>0.70588235294117652</v>
      </c>
      <c r="V102" s="5">
        <f t="shared" si="67"/>
        <v>2.1176470588235294</v>
      </c>
      <c r="W102" s="9">
        <f>IFERROR((SUMIF($J$2:J102,J102,L$2:L102)-L102)/(COUNTIF($J$2:J102,J102)-1),0)</f>
        <v>1.1666666666666667</v>
      </c>
      <c r="X102" s="9">
        <f>IFERROR((SUMIF($J$2:J102,J102,M$2:M102)-M102)/(COUNTIF($J$2:J102,J102)-1),0)</f>
        <v>1.8333333333333333</v>
      </c>
      <c r="Y102" s="9">
        <f t="shared" si="68"/>
        <v>-0.66666666666666652</v>
      </c>
      <c r="Z102" s="1">
        <f>IFERROR((SUMIF($K$2:K102,J102,$M$2:M102))/(COUNTIF($K$2:K102,J102)),0)</f>
        <v>1</v>
      </c>
      <c r="AA102" s="1">
        <f>IFERROR((SUMIF($K$2:K102,J102,$L$2:L102))/(COUNTIF($K$2:K102,J102)),0)</f>
        <v>1.7777777777777777</v>
      </c>
      <c r="AB102" s="1">
        <f t="shared" si="69"/>
        <v>-0.77777777777777768</v>
      </c>
      <c r="AC102" s="9">
        <f>IFERROR((SUMIF($J$2:J102,K102,$L$2:L102))/(COUNTIF($J$2:J102,K102)),0)</f>
        <v>2.5</v>
      </c>
      <c r="AD102" s="9">
        <f>IFERROR((SUMIF($J$2:J102,K102,$M$2:M102))/(COUNTIF($J$2:J102,K102)),0)</f>
        <v>0.75</v>
      </c>
      <c r="AE102" s="9">
        <f t="shared" si="70"/>
        <v>1.75</v>
      </c>
      <c r="AF102" s="1">
        <f>IFERROR((SUMIF(K$2:K102,K102,M$2:M102)-M102)/(COUNTIF($K$2:K102,K102)-1),0)</f>
        <v>3.1111111111111112</v>
      </c>
      <c r="AG102" s="1">
        <f>IFERROR((SUMIF(K$2:K102,K102,L$2:L102)-L102)/(COUNTIF($K$2:K102,K102)-1),0)</f>
        <v>0.66666666666666663</v>
      </c>
      <c r="AH102" s="1">
        <f t="shared" si="71"/>
        <v>2.4444444444444446</v>
      </c>
      <c r="AI102" s="1">
        <f t="shared" si="72"/>
        <v>0</v>
      </c>
      <c r="AJ102" s="1">
        <f t="shared" si="73"/>
        <v>3</v>
      </c>
      <c r="AK102" s="1">
        <f>SUMIF($J$2:K102,J102,AI$2:AJ102)-AI102</f>
        <v>16</v>
      </c>
      <c r="AL102" s="1">
        <f>SUMIF($AY$2:AZ102,AY102,$BI$2:BJ102)-BI102</f>
        <v>47</v>
      </c>
      <c r="AM102" s="1">
        <f>IFERROR((AK102)/(COUNTIF($J$2:K102,J102)-1),0)</f>
        <v>1.0666666666666667</v>
      </c>
      <c r="AN102" s="1">
        <f>IFERROR((AL102)/(COUNTIF($J$2:K102,K102)-1),0)</f>
        <v>2.7647058823529411</v>
      </c>
      <c r="AP102" t="str">
        <f t="shared" si="59"/>
        <v>TSV Hartberg</v>
      </c>
      <c r="AQ102">
        <f>COUNTIF($J$2:J102,J102)</f>
        <v>7</v>
      </c>
      <c r="AR102">
        <f>COUNTIF($K$2:K102,K102)</f>
        <v>10</v>
      </c>
      <c r="AT102" s="1" t="str">
        <f t="shared" si="60"/>
        <v>SK Sturm Graz</v>
      </c>
      <c r="AU102" s="1" t="str">
        <f t="shared" si="61"/>
        <v>Red Bull Salzburg</v>
      </c>
      <c r="AV102">
        <f t="shared" si="62"/>
        <v>2</v>
      </c>
      <c r="AW102" s="1">
        <f t="shared" si="63"/>
        <v>1</v>
      </c>
      <c r="AY102" t="str">
        <f t="shared" si="32"/>
        <v>Red Bull Salzburg</v>
      </c>
      <c r="AZ102" t="str">
        <f t="shared" si="33"/>
        <v>SK Sturm Graz</v>
      </c>
      <c r="BA102">
        <f t="shared" si="34"/>
        <v>2</v>
      </c>
      <c r="BB102">
        <f t="shared" si="35"/>
        <v>1</v>
      </c>
      <c r="BD102" t="str">
        <f t="shared" si="36"/>
        <v>Red Bull Salzburg</v>
      </c>
      <c r="BE102" t="str">
        <f t="shared" si="37"/>
        <v>SK Sturm Graz</v>
      </c>
      <c r="BF102">
        <f t="shared" si="64"/>
        <v>1</v>
      </c>
      <c r="BG102">
        <f t="shared" si="65"/>
        <v>2</v>
      </c>
      <c r="BI102">
        <f t="shared" si="38"/>
        <v>3</v>
      </c>
      <c r="BJ102">
        <f t="shared" si="39"/>
        <v>0</v>
      </c>
    </row>
    <row r="103" spans="1:62" x14ac:dyDescent="0.25">
      <c r="A103" t="s">
        <v>47</v>
      </c>
      <c r="B103" t="s">
        <v>295</v>
      </c>
      <c r="C103" t="s">
        <v>105</v>
      </c>
      <c r="D103" t="s">
        <v>84</v>
      </c>
      <c r="E103" t="s">
        <v>64</v>
      </c>
      <c r="F103" s="15">
        <v>0.60416666666666663</v>
      </c>
      <c r="G103" s="16">
        <v>3873</v>
      </c>
      <c r="H103" s="17">
        <v>7</v>
      </c>
      <c r="I103" s="17">
        <v>0</v>
      </c>
      <c r="J103" s="1" t="s">
        <v>245</v>
      </c>
      <c r="K103" s="1" t="s">
        <v>0</v>
      </c>
      <c r="L103" s="20">
        <v>1</v>
      </c>
      <c r="M103" s="20">
        <v>0</v>
      </c>
      <c r="N103" s="1" t="str">
        <f t="shared" si="48"/>
        <v>S</v>
      </c>
      <c r="O103" s="1" t="str">
        <f t="shared" si="49"/>
        <v>N</v>
      </c>
      <c r="P103" s="1">
        <f t="shared" si="50"/>
        <v>1</v>
      </c>
      <c r="Q103" s="4">
        <f>IFERROR((SUMIF($J$2:K103,J103,$L$2:M103)-L103)/(COUNTIF($J$2:K103,J103)-1),0)</f>
        <v>1.5454545454545454</v>
      </c>
      <c r="R103" s="4">
        <f>IFERROR((SUMIF($AT$2:AT103,AT103,$AV$2:AW103)-AV103)/(COUNTIF($J$2:K103,J103)-1),0)</f>
        <v>0.81818181818181823</v>
      </c>
      <c r="S103" s="4">
        <f t="shared" si="66"/>
        <v>0.72727272727272718</v>
      </c>
      <c r="T103" s="5">
        <f>IFERROR((SUMIF($AY$2:AZ103,AY103,$BA$2:BB103)-BA103)/(COUNTIF($J$2:K103,K103)-1),0)</f>
        <v>2.1333333333333333</v>
      </c>
      <c r="U103" s="5">
        <f>IFERROR((SUMIF($BD$2:BE103,BD103,$BF$2:BG103)-BF103)/(COUNTIF($J$2:K103,K103)-1),0)</f>
        <v>0.53333333333333333</v>
      </c>
      <c r="V103" s="5">
        <f t="shared" si="67"/>
        <v>1.6</v>
      </c>
      <c r="W103" s="9">
        <f>IFERROR((SUMIF($J$2:J103,J103,L$2:L103)-L103)/(COUNTIF($J$2:J103,J103)-1),0)</f>
        <v>1.25</v>
      </c>
      <c r="X103" s="9">
        <f>IFERROR((SUMIF($J$2:J103,J103,M$2:M103)-M103)/(COUNTIF($J$2:J103,J103)-1),0)</f>
        <v>2.25</v>
      </c>
      <c r="Y103" s="9">
        <f t="shared" si="68"/>
        <v>-1</v>
      </c>
      <c r="Z103" s="1">
        <f>IFERROR((SUMIF($K$2:K103,J103,$M$2:M103))/(COUNTIF($K$2:K103,J103)),0)</f>
        <v>1.7142857142857142</v>
      </c>
      <c r="AA103" s="1">
        <f>IFERROR((SUMIF($K$2:K103,J103,$L$2:L103))/(COUNTIF($K$2:K103,J103)),0)</f>
        <v>1.8571428571428572</v>
      </c>
      <c r="AB103" s="1">
        <f t="shared" si="69"/>
        <v>-0.14285714285714302</v>
      </c>
      <c r="AC103" s="9">
        <f>IFERROR((SUMIF($J$2:J103,K103,$L$2:L103))/(COUNTIF($J$2:J103,K103)),0)</f>
        <v>1.6666666666666667</v>
      </c>
      <c r="AD103" s="9">
        <f>IFERROR((SUMIF($J$2:J103,K103,$M$2:M103))/(COUNTIF($J$2:J103,K103)),0)</f>
        <v>0.33333333333333331</v>
      </c>
      <c r="AE103" s="9">
        <f t="shared" si="70"/>
        <v>1.3333333333333335</v>
      </c>
      <c r="AF103" s="1">
        <f>IFERROR((SUMIF(K$2:K103,K103,M$2:M103)-M103)/(COUNTIF($K$2:K103,K103)-1),0)</f>
        <v>2.4444444444444446</v>
      </c>
      <c r="AG103" s="1">
        <f>IFERROR((SUMIF(K$2:K103,K103,L$2:L103)-L103)/(COUNTIF($K$2:K103,K103)-1),0)</f>
        <v>0.66666666666666663</v>
      </c>
      <c r="AH103" s="1">
        <f t="shared" si="71"/>
        <v>1.7777777777777781</v>
      </c>
      <c r="AI103" s="1">
        <f t="shared" si="72"/>
        <v>3</v>
      </c>
      <c r="AJ103" s="1">
        <f t="shared" si="73"/>
        <v>0</v>
      </c>
      <c r="AK103" s="1">
        <f>SUMIF($J$2:K103,J103,AI$2:AJ103)-AI103</f>
        <v>12</v>
      </c>
      <c r="AL103" s="1">
        <f>SUMIF($AY$2:AZ103,AY103,$BI$2:BJ103)-BI103</f>
        <v>35</v>
      </c>
      <c r="AM103" s="1">
        <f>IFERROR((AK103)/(COUNTIF($J$2:K103,J103)-1),0)</f>
        <v>1.0909090909090908</v>
      </c>
      <c r="AN103" s="1">
        <f>IFERROR((AL103)/(COUNTIF($J$2:K103,K103)-1),0)</f>
        <v>2.3333333333333335</v>
      </c>
      <c r="AP103" t="str">
        <f t="shared" si="59"/>
        <v>SK Sturm Graz</v>
      </c>
      <c r="AQ103">
        <f>COUNTIF($J$2:J103,J103)</f>
        <v>5</v>
      </c>
      <c r="AR103">
        <f>COUNTIF($K$2:K103,K103)</f>
        <v>10</v>
      </c>
      <c r="AT103" s="1" t="str">
        <f t="shared" si="60"/>
        <v>FC Wacker Innsbruck</v>
      </c>
      <c r="AU103" s="1" t="str">
        <f t="shared" si="61"/>
        <v>LASK</v>
      </c>
      <c r="AV103">
        <f t="shared" si="62"/>
        <v>0</v>
      </c>
      <c r="AW103" s="1">
        <f t="shared" si="63"/>
        <v>1</v>
      </c>
      <c r="AY103" t="str">
        <f t="shared" si="32"/>
        <v>LASK</v>
      </c>
      <c r="AZ103" t="str">
        <f t="shared" si="33"/>
        <v>FC Wacker Innsbruck</v>
      </c>
      <c r="BA103">
        <f t="shared" si="34"/>
        <v>0</v>
      </c>
      <c r="BB103">
        <f t="shared" si="35"/>
        <v>1</v>
      </c>
      <c r="BD103" t="str">
        <f t="shared" si="36"/>
        <v>LASK</v>
      </c>
      <c r="BE103" t="str">
        <f t="shared" si="37"/>
        <v>FC Wacker Innsbruck</v>
      </c>
      <c r="BF103">
        <f t="shared" si="64"/>
        <v>1</v>
      </c>
      <c r="BG103">
        <f t="shared" si="65"/>
        <v>0</v>
      </c>
      <c r="BI103">
        <f t="shared" si="38"/>
        <v>0</v>
      </c>
      <c r="BJ103">
        <f t="shared" si="39"/>
        <v>3</v>
      </c>
    </row>
    <row r="104" spans="1:62" x14ac:dyDescent="0.25">
      <c r="A104" t="s">
        <v>47</v>
      </c>
      <c r="B104" t="s">
        <v>295</v>
      </c>
      <c r="C104" t="s">
        <v>105</v>
      </c>
      <c r="D104" t="s">
        <v>84</v>
      </c>
      <c r="E104" t="s">
        <v>64</v>
      </c>
      <c r="F104" s="15">
        <v>0.60416666666666663</v>
      </c>
      <c r="G104" s="16">
        <v>18200</v>
      </c>
      <c r="H104" s="17">
        <v>3</v>
      </c>
      <c r="I104" s="17">
        <v>0</v>
      </c>
      <c r="J104" s="1" t="s">
        <v>71</v>
      </c>
      <c r="K104" s="1" t="s">
        <v>76</v>
      </c>
      <c r="L104" s="20">
        <v>1</v>
      </c>
      <c r="M104" s="20">
        <v>0</v>
      </c>
      <c r="N104" s="1" t="str">
        <f t="shared" si="48"/>
        <v>S</v>
      </c>
      <c r="O104" s="1" t="str">
        <f t="shared" si="49"/>
        <v>N</v>
      </c>
      <c r="P104" s="1">
        <f t="shared" si="50"/>
        <v>1</v>
      </c>
      <c r="Q104" s="4">
        <f>IFERROR((SUMIF($J$2:K104,J104,$L$2:M104)-L104)/(COUNTIF($J$2:K104,J104)-1),0)</f>
        <v>1.588235294117647</v>
      </c>
      <c r="R104" s="4">
        <f>IFERROR((SUMIF($AT$2:AT104,AT104,$AV$2:AW104)-AV104)/(COUNTIF($J$2:K104,J104)-1),0)</f>
        <v>0.35294117647058826</v>
      </c>
      <c r="S104" s="4">
        <f t="shared" si="66"/>
        <v>1.2352941176470587</v>
      </c>
      <c r="T104" s="5">
        <f>IFERROR((SUMIF($AY$2:AZ104,AY104,$BA$2:BB104)-BA104)/(COUNTIF($J$2:K104,K104)-1),0)</f>
        <v>1.3636363636363635</v>
      </c>
      <c r="U104" s="5">
        <f>IFERROR((SUMIF($BD$2:BE104,BD104,$BF$2:BG104)-BF104)/(COUNTIF($J$2:K104,K104)-1),0)</f>
        <v>2.0909090909090908</v>
      </c>
      <c r="V104" s="5">
        <f t="shared" si="67"/>
        <v>-0.72727272727272729</v>
      </c>
      <c r="W104" s="9">
        <f>IFERROR((SUMIF($J$2:J104,J104,L$2:L104)-L104)/(COUNTIF($J$2:J104,J104)-1),0)</f>
        <v>1.5</v>
      </c>
      <c r="X104" s="9">
        <f>IFERROR((SUMIF($J$2:J104,J104,M$2:M104)-M104)/(COUNTIF($J$2:J104,J104)-1),0)</f>
        <v>0.75</v>
      </c>
      <c r="Y104" s="9">
        <f t="shared" si="68"/>
        <v>0.75</v>
      </c>
      <c r="Z104" s="1">
        <f>IFERROR((SUMIF($K$2:K104,J104,$M$2:M104))/(COUNTIF($K$2:K104,J104)),0)</f>
        <v>1.6666666666666667</v>
      </c>
      <c r="AA104" s="1">
        <f>IFERROR((SUMIF($K$2:K104,J104,$L$2:L104))/(COUNTIF($K$2:K104,J104)),0)</f>
        <v>1.4444444444444444</v>
      </c>
      <c r="AB104" s="1">
        <f t="shared" si="69"/>
        <v>0.22222222222222232</v>
      </c>
      <c r="AC104" s="9">
        <f>IFERROR((SUMIF($J$2:J104,K104,$L$2:L104))/(COUNTIF($J$2:J104,K104)),0)</f>
        <v>0.8</v>
      </c>
      <c r="AD104" s="9">
        <f>IFERROR((SUMIF($J$2:J104,K104,$M$2:M104))/(COUNTIF($J$2:J104,K104)),0)</f>
        <v>2.6</v>
      </c>
      <c r="AE104" s="9">
        <f t="shared" si="70"/>
        <v>-1.8</v>
      </c>
      <c r="AF104" s="1">
        <f>IFERROR((SUMIF(K$2:K104,K104,M$2:M104)-M104)/(COUNTIF($K$2:K104,K104)-1),0)</f>
        <v>1.8333333333333333</v>
      </c>
      <c r="AG104" s="1">
        <f>IFERROR((SUMIF(K$2:K104,K104,L$2:L104)-L104)/(COUNTIF($K$2:K104,K104)-1),0)</f>
        <v>1.6666666666666667</v>
      </c>
      <c r="AH104" s="1">
        <f t="shared" si="71"/>
        <v>0.16666666666666652</v>
      </c>
      <c r="AI104" s="1">
        <f t="shared" si="72"/>
        <v>3</v>
      </c>
      <c r="AJ104" s="1">
        <f t="shared" si="73"/>
        <v>0</v>
      </c>
      <c r="AK104" s="1">
        <f>SUMIF($J$2:K104,J104,AI$2:AJ104)-AI104</f>
        <v>22</v>
      </c>
      <c r="AL104" s="1">
        <f>SUMIF($AY$2:AZ104,AY104,$BI$2:BJ104)-BI104</f>
        <v>14</v>
      </c>
      <c r="AM104" s="1">
        <f>IFERROR((AK104)/(COUNTIF($J$2:K104,J104)-1),0)</f>
        <v>1.2941176470588236</v>
      </c>
      <c r="AN104" s="1">
        <f>IFERROR((AL104)/(COUNTIF($J$2:K104,K104)-1),0)</f>
        <v>1.2727272727272727</v>
      </c>
      <c r="AP104" t="str">
        <f t="shared" si="59"/>
        <v>SC Rheindorf Altach</v>
      </c>
      <c r="AQ104">
        <f>COUNTIF($J$2:J104,J104)</f>
        <v>9</v>
      </c>
      <c r="AR104">
        <f>COUNTIF($K$2:K104,K104)</f>
        <v>7</v>
      </c>
      <c r="AT104" s="1" t="str">
        <f t="shared" si="60"/>
        <v>SK Rapid Wien</v>
      </c>
      <c r="AU104" s="1" t="str">
        <f t="shared" si="61"/>
        <v>SV Mattersburg</v>
      </c>
      <c r="AV104">
        <f t="shared" si="62"/>
        <v>0</v>
      </c>
      <c r="AW104" s="1">
        <f t="shared" si="63"/>
        <v>1</v>
      </c>
      <c r="AY104" t="str">
        <f t="shared" si="32"/>
        <v>SV Mattersburg</v>
      </c>
      <c r="AZ104" t="str">
        <f t="shared" si="33"/>
        <v>SK Rapid Wien</v>
      </c>
      <c r="BA104">
        <f t="shared" si="34"/>
        <v>0</v>
      </c>
      <c r="BB104">
        <f t="shared" si="35"/>
        <v>1</v>
      </c>
      <c r="BD104" t="str">
        <f t="shared" si="36"/>
        <v>SV Mattersburg</v>
      </c>
      <c r="BE104" t="str">
        <f t="shared" si="37"/>
        <v>SK Rapid Wien</v>
      </c>
      <c r="BF104">
        <f t="shared" si="64"/>
        <v>1</v>
      </c>
      <c r="BG104">
        <f t="shared" si="65"/>
        <v>0</v>
      </c>
      <c r="BI104">
        <f t="shared" si="38"/>
        <v>0</v>
      </c>
      <c r="BJ104">
        <f t="shared" si="39"/>
        <v>3</v>
      </c>
    </row>
    <row r="105" spans="1:62" x14ac:dyDescent="0.25">
      <c r="A105" t="s">
        <v>47</v>
      </c>
      <c r="B105" t="s">
        <v>315</v>
      </c>
      <c r="C105" t="s">
        <v>105</v>
      </c>
      <c r="D105" t="s">
        <v>84</v>
      </c>
      <c r="E105" t="s">
        <v>43</v>
      </c>
      <c r="F105" s="15">
        <v>0.70833333333333337</v>
      </c>
      <c r="G105" s="16">
        <v>11033</v>
      </c>
      <c r="H105" s="17">
        <v>13</v>
      </c>
      <c r="I105" s="17">
        <v>0</v>
      </c>
      <c r="J105" s="1" t="s">
        <v>40</v>
      </c>
      <c r="K105" s="1" t="s">
        <v>245</v>
      </c>
      <c r="L105" s="20">
        <v>1</v>
      </c>
      <c r="M105" s="20">
        <v>1</v>
      </c>
      <c r="N105" s="1" t="str">
        <f t="shared" si="48"/>
        <v>U</v>
      </c>
      <c r="O105" s="1" t="str">
        <f t="shared" si="49"/>
        <v>U</v>
      </c>
      <c r="P105" s="1">
        <f t="shared" si="50"/>
        <v>0</v>
      </c>
      <c r="Q105" s="4">
        <f>IFERROR((SUMIF($J$2:K105,J105,$L$2:M105)-L105)/(COUNTIF($J$2:K105,J105)-1),0)</f>
        <v>2.7777777777777777</v>
      </c>
      <c r="R105" s="4">
        <f>IFERROR((SUMIF($AT$2:AT105,AT105,$AV$2:AW105)-AV105)/(COUNTIF($J$2:K105,J105)-1),0)</f>
        <v>0.33333333333333331</v>
      </c>
      <c r="S105" s="4">
        <f t="shared" si="66"/>
        <v>2.4444444444444442</v>
      </c>
      <c r="T105" s="5">
        <f>IFERROR((SUMIF($AY$2:AZ105,AY105,$BA$2:BB105)-BA105)/(COUNTIF($J$2:K105,K105)-1),0)</f>
        <v>1.5</v>
      </c>
      <c r="U105" s="5">
        <f>IFERROR((SUMIF($BD$2:BE105,BD105,$BF$2:BG105)-BF105)/(COUNTIF($J$2:K105,K105)-1),0)</f>
        <v>1.8333333333333333</v>
      </c>
      <c r="V105" s="5">
        <f t="shared" si="67"/>
        <v>-0.33333333333333326</v>
      </c>
      <c r="W105" s="9">
        <f>IFERROR((SUMIF($J$2:J105,J105,L$2:L105)-L105)/(COUNTIF($J$2:J105,J105)-1),0)</f>
        <v>2.5</v>
      </c>
      <c r="X105" s="9">
        <f>IFERROR((SUMIF($J$2:J105,J105,M$2:M105)-M105)/(COUNTIF($J$2:J105,J105)-1),0)</f>
        <v>0.75</v>
      </c>
      <c r="Y105" s="9">
        <f t="shared" si="68"/>
        <v>1.75</v>
      </c>
      <c r="Z105" s="1">
        <f>IFERROR((SUMIF($K$2:K105,J105,$M$2:M105))/(COUNTIF($K$2:K105,J105)),0)</f>
        <v>3</v>
      </c>
      <c r="AA105" s="1">
        <f>IFERROR((SUMIF($K$2:K105,J105,$L$2:L105))/(COUNTIF($K$2:K105,J105)),0)</f>
        <v>0.7</v>
      </c>
      <c r="AB105" s="1">
        <f t="shared" si="69"/>
        <v>2.2999999999999998</v>
      </c>
      <c r="AC105" s="9">
        <f>IFERROR((SUMIF($J$2:J105,K105,$L$2:L105))/(COUNTIF($J$2:J105,K105)),0)</f>
        <v>1.2</v>
      </c>
      <c r="AD105" s="9">
        <f>IFERROR((SUMIF($J$2:J105,K105,$M$2:M105))/(COUNTIF($J$2:J105,K105)),0)</f>
        <v>1.8</v>
      </c>
      <c r="AE105" s="9">
        <f t="shared" si="70"/>
        <v>-0.60000000000000009</v>
      </c>
      <c r="AF105" s="1">
        <f>IFERROR((SUMIF(K$2:K105,K105,M$2:M105)-M105)/(COUNTIF($K$2:K105,K105)-1),0)</f>
        <v>1.7142857142857142</v>
      </c>
      <c r="AG105" s="1">
        <f>IFERROR((SUMIF(K$2:K105,K105,L$2:L105)-L105)/(COUNTIF($K$2:K105,K105)-1),0)</f>
        <v>1.8571428571428572</v>
      </c>
      <c r="AH105" s="1">
        <f t="shared" si="71"/>
        <v>-0.14285714285714302</v>
      </c>
      <c r="AI105" s="1">
        <f t="shared" si="72"/>
        <v>1</v>
      </c>
      <c r="AJ105" s="1">
        <f t="shared" si="73"/>
        <v>1</v>
      </c>
      <c r="AK105" s="1">
        <f>SUMIF($J$2:K105,J105,AI$2:AJ105)-AI105</f>
        <v>50</v>
      </c>
      <c r="AL105" s="1">
        <f>SUMIF($AY$2:AZ105,AY105,$BI$2:BJ105)-BI105</f>
        <v>15</v>
      </c>
      <c r="AM105" s="1">
        <f>IFERROR((AK105)/(COUNTIF($J$2:K105,J105)-1),0)</f>
        <v>2.7777777777777777</v>
      </c>
      <c r="AN105" s="1">
        <f>IFERROR((AL105)/(COUNTIF($J$2:K105,K105)-1),0)</f>
        <v>1.25</v>
      </c>
      <c r="AP105" t="str">
        <f t="shared" si="59"/>
        <v>LASK</v>
      </c>
      <c r="AQ105">
        <f>COUNTIF($J$2:J105,J105)</f>
        <v>9</v>
      </c>
      <c r="AR105">
        <f>COUNTIF($K$2:K105,K105)</f>
        <v>8</v>
      </c>
      <c r="AT105" s="1" t="str">
        <f t="shared" si="60"/>
        <v>Red Bull Salzburg</v>
      </c>
      <c r="AU105" s="1" t="str">
        <f t="shared" si="61"/>
        <v>FC Wacker Innsbruck</v>
      </c>
      <c r="AV105">
        <f t="shared" si="62"/>
        <v>1</v>
      </c>
      <c r="AW105" s="1">
        <f t="shared" si="63"/>
        <v>1</v>
      </c>
      <c r="AY105" t="str">
        <f t="shared" si="32"/>
        <v>FC Wacker Innsbruck</v>
      </c>
      <c r="AZ105" t="str">
        <f t="shared" si="33"/>
        <v>Red Bull Salzburg</v>
      </c>
      <c r="BA105">
        <f t="shared" si="34"/>
        <v>1</v>
      </c>
      <c r="BB105">
        <f t="shared" si="35"/>
        <v>1</v>
      </c>
      <c r="BD105" t="str">
        <f t="shared" si="36"/>
        <v>FC Wacker Innsbruck</v>
      </c>
      <c r="BE105" t="str">
        <f t="shared" si="37"/>
        <v>Red Bull Salzburg</v>
      </c>
      <c r="BF105">
        <f t="shared" si="64"/>
        <v>1</v>
      </c>
      <c r="BG105">
        <f t="shared" si="65"/>
        <v>1</v>
      </c>
      <c r="BI105">
        <f t="shared" si="38"/>
        <v>1</v>
      </c>
      <c r="BJ105">
        <f t="shared" si="39"/>
        <v>1</v>
      </c>
    </row>
    <row r="106" spans="1:62" x14ac:dyDescent="0.25">
      <c r="A106" t="s">
        <v>47</v>
      </c>
      <c r="B106" t="s">
        <v>315</v>
      </c>
      <c r="C106" t="s">
        <v>105</v>
      </c>
      <c r="D106" t="s">
        <v>84</v>
      </c>
      <c r="E106" t="s">
        <v>43</v>
      </c>
      <c r="F106" s="15">
        <v>0.70833333333333337</v>
      </c>
      <c r="G106" s="16">
        <v>5089</v>
      </c>
      <c r="H106" s="17">
        <v>13</v>
      </c>
      <c r="I106" s="17">
        <v>0</v>
      </c>
      <c r="J106" s="1" t="s">
        <v>0</v>
      </c>
      <c r="K106" s="1" t="s">
        <v>58</v>
      </c>
      <c r="L106" s="20">
        <v>1</v>
      </c>
      <c r="M106" s="20">
        <v>1</v>
      </c>
      <c r="N106" s="1" t="str">
        <f t="shared" si="48"/>
        <v>U</v>
      </c>
      <c r="O106" s="1" t="str">
        <f t="shared" si="49"/>
        <v>U</v>
      </c>
      <c r="P106" s="1">
        <f t="shared" si="50"/>
        <v>0</v>
      </c>
      <c r="Q106" s="4">
        <f>IFERROR((SUMIF($J$2:K106,J106,$L$2:M106)-L106)/(COUNTIF($J$2:K106,J106)-1),0)</f>
        <v>2</v>
      </c>
      <c r="R106" s="4">
        <f>IFERROR((SUMIF($AT$2:AT106,AT106,$AV$2:AW106)-AV106)/(COUNTIF($J$2:K106,J106)-1),0)</f>
        <v>0.125</v>
      </c>
      <c r="S106" s="4">
        <f t="shared" si="66"/>
        <v>1.875</v>
      </c>
      <c r="T106" s="5">
        <f>IFERROR((SUMIF($AY$2:AZ106,AY106,$BA$2:BB106)-BA106)/(COUNTIF($J$2:K106,K106)-1),0)</f>
        <v>1.6666666666666667</v>
      </c>
      <c r="U106" s="5">
        <f>IFERROR((SUMIF($BD$2:BE106,BD106,$BF$2:BG106)-BF106)/(COUNTIF($J$2:K106,K106)-1),0)</f>
        <v>1.5</v>
      </c>
      <c r="V106" s="5">
        <f t="shared" si="67"/>
        <v>0.16666666666666674</v>
      </c>
      <c r="W106" s="9">
        <f>IFERROR((SUMIF($J$2:J106,J106,L$2:L106)-L106)/(COUNTIF($J$2:J106,J106)-1),0)</f>
        <v>1.6666666666666667</v>
      </c>
      <c r="X106" s="9">
        <f>IFERROR((SUMIF($J$2:J106,J106,M$2:M106)-M106)/(COUNTIF($J$2:J106,J106)-1),0)</f>
        <v>0.33333333333333331</v>
      </c>
      <c r="Y106" s="9">
        <f t="shared" si="68"/>
        <v>1.3333333333333335</v>
      </c>
      <c r="Z106" s="1">
        <f>IFERROR((SUMIF($K$2:K106,J106,$M$2:M106))/(COUNTIF($K$2:K106,J106)),0)</f>
        <v>2.2000000000000002</v>
      </c>
      <c r="AA106" s="1">
        <f>IFERROR((SUMIF($K$2:K106,J106,$L$2:L106))/(COUNTIF($K$2:K106,J106)),0)</f>
        <v>0.7</v>
      </c>
      <c r="AB106" s="1">
        <f t="shared" si="69"/>
        <v>1.5000000000000002</v>
      </c>
      <c r="AC106" s="9">
        <f>IFERROR((SUMIF($J$2:J106,K106,$L$2:L106))/(COUNTIF($J$2:J106,K106)),0)</f>
        <v>1.3333333333333333</v>
      </c>
      <c r="AD106" s="9">
        <f>IFERROR((SUMIF($J$2:J106,K106,$M$2:M106))/(COUNTIF($J$2:J106,K106)),0)</f>
        <v>1.8333333333333333</v>
      </c>
      <c r="AE106" s="9">
        <f t="shared" si="70"/>
        <v>-0.5</v>
      </c>
      <c r="AF106" s="1">
        <f>IFERROR((SUMIF(K$2:K106,K106,M$2:M106)-M106)/(COUNTIF($K$2:K106,K106)-1),0)</f>
        <v>2</v>
      </c>
      <c r="AG106" s="1">
        <f>IFERROR((SUMIF(K$2:K106,K106,L$2:L106)-L106)/(COUNTIF($K$2:K106,K106)-1),0)</f>
        <v>1.1666666666666667</v>
      </c>
      <c r="AH106" s="1">
        <f t="shared" si="71"/>
        <v>0.83333333333333326</v>
      </c>
      <c r="AI106" s="1">
        <f t="shared" si="72"/>
        <v>1</v>
      </c>
      <c r="AJ106" s="1">
        <f t="shared" si="73"/>
        <v>1</v>
      </c>
      <c r="AK106" s="1">
        <f>SUMIF($J$2:K106,J106,AI$2:AJ106)-AI106</f>
        <v>35</v>
      </c>
      <c r="AL106" s="1">
        <f>SUMIF($AY$2:AZ106,AY106,$BI$2:BJ106)-BI106</f>
        <v>14</v>
      </c>
      <c r="AM106" s="1">
        <f>IFERROR((AK106)/(COUNTIF($J$2:K106,J106)-1),0)</f>
        <v>2.1875</v>
      </c>
      <c r="AN106" s="1">
        <f>IFERROR((AL106)/(COUNTIF($J$2:K106,K106)-1),0)</f>
        <v>1.1666666666666667</v>
      </c>
      <c r="AP106" t="str">
        <f t="shared" si="59"/>
        <v>Lillestrøm SK</v>
      </c>
      <c r="AQ106">
        <f>COUNTIF($J$2:J106,J106)</f>
        <v>7</v>
      </c>
      <c r="AR106">
        <f>COUNTIF($K$2:K106,K106)</f>
        <v>7</v>
      </c>
      <c r="AT106" s="1" t="str">
        <f t="shared" si="60"/>
        <v>LASK</v>
      </c>
      <c r="AU106" s="1" t="str">
        <f t="shared" si="61"/>
        <v>SC Rheindorf Altach</v>
      </c>
      <c r="AV106">
        <f t="shared" si="62"/>
        <v>1</v>
      </c>
      <c r="AW106" s="1">
        <f t="shared" si="63"/>
        <v>1</v>
      </c>
      <c r="AY106" t="str">
        <f t="shared" si="32"/>
        <v>SC Rheindorf Altach</v>
      </c>
      <c r="AZ106" t="str">
        <f t="shared" si="33"/>
        <v>LASK</v>
      </c>
      <c r="BA106">
        <f t="shared" si="34"/>
        <v>1</v>
      </c>
      <c r="BB106">
        <f t="shared" si="35"/>
        <v>1</v>
      </c>
      <c r="BD106" t="str">
        <f t="shared" si="36"/>
        <v>SC Rheindorf Altach</v>
      </c>
      <c r="BE106" t="str">
        <f t="shared" si="37"/>
        <v>LASK</v>
      </c>
      <c r="BF106">
        <f t="shared" si="64"/>
        <v>1</v>
      </c>
      <c r="BG106">
        <f t="shared" si="65"/>
        <v>1</v>
      </c>
      <c r="BI106">
        <f t="shared" si="38"/>
        <v>1</v>
      </c>
      <c r="BJ106">
        <f t="shared" si="39"/>
        <v>1</v>
      </c>
    </row>
    <row r="107" spans="1:62" x14ac:dyDescent="0.25">
      <c r="A107" t="s">
        <v>47</v>
      </c>
      <c r="B107" t="s">
        <v>315</v>
      </c>
      <c r="C107" t="s">
        <v>105</v>
      </c>
      <c r="D107" t="s">
        <v>84</v>
      </c>
      <c r="E107" t="s">
        <v>43</v>
      </c>
      <c r="F107" s="15">
        <v>0.70833333333333337</v>
      </c>
      <c r="G107" s="16">
        <v>5024</v>
      </c>
      <c r="H107" s="17">
        <v>13</v>
      </c>
      <c r="I107" s="17">
        <v>0</v>
      </c>
      <c r="J107" s="1" t="s">
        <v>216</v>
      </c>
      <c r="K107" s="1" t="s">
        <v>71</v>
      </c>
      <c r="L107" s="20">
        <v>3</v>
      </c>
      <c r="M107" s="20">
        <v>0</v>
      </c>
      <c r="N107" s="1" t="str">
        <f t="shared" si="48"/>
        <v>S</v>
      </c>
      <c r="O107" s="1" t="str">
        <f t="shared" si="49"/>
        <v>N</v>
      </c>
      <c r="P107" s="1">
        <f t="shared" si="50"/>
        <v>3</v>
      </c>
      <c r="Q107" s="4">
        <f>IFERROR((SUMIF($J$2:K107,J107,$L$2:M107)-L107)/(COUNTIF($J$2:K107,J107)-1),0)</f>
        <v>1.4166666666666667</v>
      </c>
      <c r="R107" s="4">
        <f>IFERROR((SUMIF($AT$2:AT107,AT107,$AV$2:AW107)-AV107)/(COUNTIF($J$2:K107,J107)-1),0)</f>
        <v>0.5</v>
      </c>
      <c r="S107" s="4">
        <f t="shared" si="66"/>
        <v>0.91666666666666674</v>
      </c>
      <c r="T107" s="5">
        <f>IFERROR((SUMIF($AY$2:AZ107,AY107,$BA$2:BB107)-BA107)/(COUNTIF($J$2:K107,K107)-1),0)</f>
        <v>1.5555555555555556</v>
      </c>
      <c r="U107" s="5">
        <f>IFERROR((SUMIF($BD$2:BE107,BD107,$BF$2:BG107)-BF107)/(COUNTIF($J$2:K107,K107)-1),0)</f>
        <v>1.0555555555555556</v>
      </c>
      <c r="V107" s="5">
        <f t="shared" si="67"/>
        <v>0.5</v>
      </c>
      <c r="W107" s="9">
        <f>IFERROR((SUMIF($J$2:J107,J107,L$2:L107)-L107)/(COUNTIF($J$2:J107,J107)-1),0)</f>
        <v>1.5</v>
      </c>
      <c r="X107" s="9">
        <f>IFERROR((SUMIF($J$2:J107,J107,M$2:M107)-M107)/(COUNTIF($J$2:J107,J107)-1),0)</f>
        <v>1</v>
      </c>
      <c r="Y107" s="9">
        <f t="shared" si="68"/>
        <v>0.5</v>
      </c>
      <c r="Z107" s="1">
        <f>IFERROR((SUMIF($K$2:K107,J107,$M$2:M107))/(COUNTIF($K$2:K107,J107)),0)</f>
        <v>1.3333333333333333</v>
      </c>
      <c r="AA107" s="1">
        <f>IFERROR((SUMIF($K$2:K107,J107,$L$2:L107))/(COUNTIF($K$2:K107,J107)),0)</f>
        <v>2.3333333333333335</v>
      </c>
      <c r="AB107" s="1">
        <f t="shared" si="69"/>
        <v>-1.0000000000000002</v>
      </c>
      <c r="AC107" s="9">
        <f>IFERROR((SUMIF($J$2:J107,K107,$L$2:L107))/(COUNTIF($J$2:J107,K107)),0)</f>
        <v>1.4444444444444444</v>
      </c>
      <c r="AD107" s="9">
        <f>IFERROR((SUMIF($J$2:J107,K107,$M$2:M107))/(COUNTIF($J$2:J107,K107)),0)</f>
        <v>0.66666666666666663</v>
      </c>
      <c r="AE107" s="9">
        <f t="shared" si="70"/>
        <v>0.77777777777777779</v>
      </c>
      <c r="AF107" s="1">
        <f>IFERROR((SUMIF(K$2:K107,K107,M$2:M107)-M107)/(COUNTIF($K$2:K107,K107)-1),0)</f>
        <v>1.6666666666666667</v>
      </c>
      <c r="AG107" s="1">
        <f>IFERROR((SUMIF(K$2:K107,K107,L$2:L107)-L107)/(COUNTIF($K$2:K107,K107)-1),0)</f>
        <v>1.4444444444444444</v>
      </c>
      <c r="AH107" s="1">
        <f t="shared" si="71"/>
        <v>0.22222222222222232</v>
      </c>
      <c r="AI107" s="1">
        <f t="shared" si="72"/>
        <v>3</v>
      </c>
      <c r="AJ107" s="1">
        <f t="shared" si="73"/>
        <v>0</v>
      </c>
      <c r="AK107" s="1">
        <f>SUMIF($J$2:K107,J107,AI$2:AJ107)-AI107</f>
        <v>13</v>
      </c>
      <c r="AL107" s="1">
        <f>SUMIF($AY$2:AZ107,AY107,$BI$2:BJ107)-BI107</f>
        <v>25</v>
      </c>
      <c r="AM107" s="1">
        <f>IFERROR((AK107)/(COUNTIF($J$2:K107,J107)-1),0)</f>
        <v>1.0833333333333333</v>
      </c>
      <c r="AN107" s="1">
        <f>IFERROR((AL107)/(COUNTIF($J$2:K107,K107)-1),0)</f>
        <v>1.3888888888888888</v>
      </c>
      <c r="AP107" t="str">
        <f t="shared" si="59"/>
        <v>FC Admira Wacker Mödling</v>
      </c>
      <c r="AQ107">
        <f>COUNTIF($J$2:J107,J107)</f>
        <v>7</v>
      </c>
      <c r="AR107">
        <f>COUNTIF($K$2:K107,K107)</f>
        <v>10</v>
      </c>
      <c r="AT107" s="1" t="str">
        <f t="shared" si="60"/>
        <v>TSV Hartberg</v>
      </c>
      <c r="AU107" s="1" t="str">
        <f t="shared" si="61"/>
        <v>SK Rapid Wien</v>
      </c>
      <c r="AV107">
        <f t="shared" si="62"/>
        <v>0</v>
      </c>
      <c r="AW107" s="1">
        <f t="shared" si="63"/>
        <v>3</v>
      </c>
      <c r="AY107" t="str">
        <f t="shared" si="32"/>
        <v>SK Rapid Wien</v>
      </c>
      <c r="AZ107" t="str">
        <f t="shared" si="33"/>
        <v>TSV Hartberg</v>
      </c>
      <c r="BA107">
        <f t="shared" si="34"/>
        <v>0</v>
      </c>
      <c r="BB107">
        <f t="shared" si="35"/>
        <v>3</v>
      </c>
      <c r="BD107" t="str">
        <f t="shared" si="36"/>
        <v>SK Rapid Wien</v>
      </c>
      <c r="BE107" t="str">
        <f t="shared" si="37"/>
        <v>TSV Hartberg</v>
      </c>
      <c r="BF107">
        <f t="shared" si="64"/>
        <v>3</v>
      </c>
      <c r="BG107">
        <f t="shared" si="65"/>
        <v>0</v>
      </c>
      <c r="BI107">
        <f t="shared" si="38"/>
        <v>0</v>
      </c>
      <c r="BJ107">
        <f t="shared" si="39"/>
        <v>3</v>
      </c>
    </row>
    <row r="108" spans="1:62" x14ac:dyDescent="0.25">
      <c r="A108" t="s">
        <v>47</v>
      </c>
      <c r="B108" t="s">
        <v>256</v>
      </c>
      <c r="C108" t="s">
        <v>105</v>
      </c>
      <c r="D108" t="s">
        <v>84</v>
      </c>
      <c r="E108" t="s">
        <v>64</v>
      </c>
      <c r="F108" s="15">
        <v>0.70833333333333337</v>
      </c>
      <c r="G108" s="16">
        <v>11265</v>
      </c>
      <c r="H108" s="17">
        <v>15</v>
      </c>
      <c r="I108" s="17">
        <v>0</v>
      </c>
      <c r="J108" s="1" t="s">
        <v>80</v>
      </c>
      <c r="K108" s="1" t="s">
        <v>68</v>
      </c>
      <c r="L108" s="20">
        <v>1</v>
      </c>
      <c r="M108" s="20">
        <v>1</v>
      </c>
      <c r="N108" s="1" t="str">
        <f t="shared" si="48"/>
        <v>U</v>
      </c>
      <c r="O108" s="1" t="str">
        <f t="shared" si="49"/>
        <v>U</v>
      </c>
      <c r="P108" s="1">
        <f t="shared" si="50"/>
        <v>0</v>
      </c>
      <c r="Q108" s="4">
        <f>IFERROR((SUMIF($J$2:K108,J108,$L$2:M108)-L108)/(COUNTIF($J$2:K108,J108)-1),0)</f>
        <v>1.3333333333333333</v>
      </c>
      <c r="R108" s="4">
        <f>IFERROR((SUMIF($AT$2:AT108,AT108,$AV$2:AW108)-AV108)/(COUNTIF($J$2:K108,J108)-1),0)</f>
        <v>0.41666666666666669</v>
      </c>
      <c r="S108" s="4">
        <f t="shared" si="66"/>
        <v>0.91666666666666652</v>
      </c>
      <c r="T108" s="5">
        <f>IFERROR((SUMIF($AY$2:AZ108,AY108,$BA$2:BB108)-BA108)/(COUNTIF($J$2:K108,K108)-1),0)</f>
        <v>1.0625</v>
      </c>
      <c r="U108" s="5">
        <f>IFERROR((SUMIF($BD$2:BE108,BD108,$BF$2:BG108)-BF108)/(COUNTIF($J$2:K108,K108)-1),0)</f>
        <v>1.8125</v>
      </c>
      <c r="V108" s="5">
        <f t="shared" si="67"/>
        <v>-0.75</v>
      </c>
      <c r="W108" s="9">
        <f>IFERROR((SUMIF($J$2:J108,J108,L$2:L108)-L108)/(COUNTIF($J$2:J108,J108)-1),0)</f>
        <v>2</v>
      </c>
      <c r="X108" s="9">
        <f>IFERROR((SUMIF($J$2:J108,J108,M$2:M108)-M108)/(COUNTIF($J$2:J108,J108)-1),0)</f>
        <v>1</v>
      </c>
      <c r="Y108" s="9">
        <f t="shared" si="68"/>
        <v>1</v>
      </c>
      <c r="Z108" s="1">
        <f>IFERROR((SUMIF($K$2:K108,J108,$M$2:M108))/(COUNTIF($K$2:K108,J108)),0)</f>
        <v>0.8571428571428571</v>
      </c>
      <c r="AA108" s="1">
        <f>IFERROR((SUMIF($K$2:K108,J108,$L$2:L108))/(COUNTIF($K$2:K108,J108)),0)</f>
        <v>0.7142857142857143</v>
      </c>
      <c r="AB108" s="1">
        <f t="shared" si="69"/>
        <v>0.14285714285714279</v>
      </c>
      <c r="AC108" s="9">
        <f>IFERROR((SUMIF($J$2:J108,K108,$L$2:L108))/(COUNTIF($J$2:J108,K108)),0)</f>
        <v>1.1428571428571428</v>
      </c>
      <c r="AD108" s="9">
        <f>IFERROR((SUMIF($J$2:J108,K108,$M$2:M108))/(COUNTIF($J$2:J108,K108)),0)</f>
        <v>1.8571428571428572</v>
      </c>
      <c r="AE108" s="9">
        <f t="shared" si="70"/>
        <v>-0.71428571428571441</v>
      </c>
      <c r="AF108" s="1">
        <f>IFERROR((SUMIF(K$2:K108,K108,M$2:M108)-M108)/(COUNTIF($K$2:K108,K108)-1),0)</f>
        <v>1</v>
      </c>
      <c r="AG108" s="1">
        <f>IFERROR((SUMIF(K$2:K108,K108,L$2:L108)-L108)/(COUNTIF($K$2:K108,K108)-1),0)</f>
        <v>1.7777777777777777</v>
      </c>
      <c r="AH108" s="1">
        <f t="shared" si="71"/>
        <v>-0.77777777777777768</v>
      </c>
      <c r="AI108" s="1">
        <f t="shared" si="72"/>
        <v>1</v>
      </c>
      <c r="AJ108" s="1">
        <f t="shared" si="73"/>
        <v>1</v>
      </c>
      <c r="AK108" s="1">
        <f>SUMIF($J$2:K108,J108,AI$2:AJ108)-AI108</f>
        <v>22</v>
      </c>
      <c r="AL108" s="1">
        <f>SUMIF($AY$2:AZ108,AY108,$BI$2:BJ108)-BI108</f>
        <v>16</v>
      </c>
      <c r="AM108" s="1">
        <f>IFERROR((AK108)/(COUNTIF($J$2:K108,J108)-1),0)</f>
        <v>1.8333333333333333</v>
      </c>
      <c r="AN108" s="1">
        <f>IFERROR((AL108)/(COUNTIF($J$2:K108,K108)-1),0)</f>
        <v>1</v>
      </c>
      <c r="AP108" t="str">
        <f t="shared" si="59"/>
        <v>FC Wacker Innsbruck</v>
      </c>
      <c r="AQ108">
        <f>COUNTIF($J$2:J108,J108)</f>
        <v>6</v>
      </c>
      <c r="AR108">
        <f>COUNTIF($K$2:K108,K108)</f>
        <v>10</v>
      </c>
      <c r="AT108" s="1" t="str">
        <f t="shared" si="60"/>
        <v>FK Austria Wien</v>
      </c>
      <c r="AU108" s="1" t="str">
        <f t="shared" si="61"/>
        <v>SK Sturm Graz</v>
      </c>
      <c r="AV108">
        <f t="shared" si="62"/>
        <v>1</v>
      </c>
      <c r="AW108" s="1">
        <f t="shared" si="63"/>
        <v>1</v>
      </c>
      <c r="AY108" t="str">
        <f t="shared" si="32"/>
        <v>SK Sturm Graz</v>
      </c>
      <c r="AZ108" t="str">
        <f t="shared" si="33"/>
        <v>FK Austria Wien</v>
      </c>
      <c r="BA108">
        <f t="shared" si="34"/>
        <v>1</v>
      </c>
      <c r="BB108">
        <f t="shared" si="35"/>
        <v>1</v>
      </c>
      <c r="BD108" t="str">
        <f t="shared" si="36"/>
        <v>SK Sturm Graz</v>
      </c>
      <c r="BE108" t="str">
        <f t="shared" si="37"/>
        <v>FK Austria Wien</v>
      </c>
      <c r="BF108">
        <f t="shared" si="64"/>
        <v>1</v>
      </c>
      <c r="BG108">
        <f t="shared" si="65"/>
        <v>1</v>
      </c>
      <c r="BI108">
        <f t="shared" si="38"/>
        <v>1</v>
      </c>
      <c r="BJ108">
        <f t="shared" si="39"/>
        <v>1</v>
      </c>
    </row>
    <row r="109" spans="1:62" x14ac:dyDescent="0.25">
      <c r="A109" t="s">
        <v>47</v>
      </c>
      <c r="B109" t="s">
        <v>256</v>
      </c>
      <c r="C109" t="s">
        <v>105</v>
      </c>
      <c r="D109" t="s">
        <v>84</v>
      </c>
      <c r="E109" t="s">
        <v>64</v>
      </c>
      <c r="F109" s="15">
        <v>0.60416666666666663</v>
      </c>
      <c r="G109" s="16">
        <v>1800</v>
      </c>
      <c r="H109" s="17">
        <v>15</v>
      </c>
      <c r="I109" s="17">
        <v>0</v>
      </c>
      <c r="J109" s="1" t="s">
        <v>76</v>
      </c>
      <c r="K109" s="1" t="s">
        <v>65</v>
      </c>
      <c r="L109" s="20">
        <v>2</v>
      </c>
      <c r="M109" s="20">
        <v>0</v>
      </c>
      <c r="N109" s="1" t="str">
        <f t="shared" si="48"/>
        <v>S</v>
      </c>
      <c r="O109" s="1" t="str">
        <f t="shared" si="49"/>
        <v>N</v>
      </c>
      <c r="P109" s="1">
        <f t="shared" si="50"/>
        <v>2</v>
      </c>
      <c r="Q109" s="4">
        <f>IFERROR((SUMIF($J$2:K109,J109,$L$2:M109)-L109)/(COUNTIF($J$2:K109,J109)-1),0)</f>
        <v>1.25</v>
      </c>
      <c r="R109" s="4">
        <f>IFERROR((SUMIF($AT$2:AT109,AT109,$AV$2:AW109)-AV109)/(COUNTIF($J$2:K109,J109)-1),0)</f>
        <v>1.0833333333333333</v>
      </c>
      <c r="S109" s="4">
        <f t="shared" si="66"/>
        <v>0.16666666666666674</v>
      </c>
      <c r="T109" s="5">
        <f>IFERROR((SUMIF($AY$2:AZ109,AY109,$BA$2:BB109)-BA109)/(COUNTIF($J$2:K109,K109)-1),0)</f>
        <v>2.25</v>
      </c>
      <c r="U109" s="5">
        <f>IFERROR((SUMIF($BD$2:BE109,BD109,$BF$2:BG109)-BF109)/(COUNTIF($J$2:K109,K109)-1),0)</f>
        <v>0.58333333333333337</v>
      </c>
      <c r="V109" s="5">
        <f t="shared" si="67"/>
        <v>1.6666666666666665</v>
      </c>
      <c r="W109" s="9">
        <f>IFERROR((SUMIF($J$2:J109,J109,L$2:L109)-L109)/(COUNTIF($J$2:J109,J109)-1),0)</f>
        <v>0.8</v>
      </c>
      <c r="X109" s="9">
        <f>IFERROR((SUMIF($J$2:J109,J109,M$2:M109)-M109)/(COUNTIF($J$2:J109,J109)-1),0)</f>
        <v>2.6</v>
      </c>
      <c r="Y109" s="9">
        <f t="shared" si="68"/>
        <v>-1.8</v>
      </c>
      <c r="Z109" s="1">
        <f>IFERROR((SUMIF($K$2:K109,J109,$M$2:M109))/(COUNTIF($K$2:K109,J109)),0)</f>
        <v>1.5714285714285714</v>
      </c>
      <c r="AA109" s="1">
        <f>IFERROR((SUMIF($K$2:K109,J109,$L$2:L109))/(COUNTIF($K$2:K109,J109)),0)</f>
        <v>1.5714285714285714</v>
      </c>
      <c r="AB109" s="1">
        <f t="shared" si="69"/>
        <v>0</v>
      </c>
      <c r="AC109" s="9">
        <f>IFERROR((SUMIF($J$2:J109,K109,$L$2:L109))/(COUNTIF($J$2:J109,K109)),0)</f>
        <v>1.6666666666666667</v>
      </c>
      <c r="AD109" s="9">
        <f>IFERROR((SUMIF($J$2:J109,K109,$M$2:M109))/(COUNTIF($J$2:J109,K109)),0)</f>
        <v>1</v>
      </c>
      <c r="AE109" s="9">
        <f t="shared" si="70"/>
        <v>0.66666666666666674</v>
      </c>
      <c r="AF109" s="1">
        <f>IFERROR((SUMIF(K$2:K109,K109,M$2:M109)-M109)/(COUNTIF($K$2:K109,K109)-1),0)</f>
        <v>2.8333333333333335</v>
      </c>
      <c r="AG109" s="1">
        <f>IFERROR((SUMIF(K$2:K109,K109,L$2:L109)-L109)/(COUNTIF($K$2:K109,K109)-1),0)</f>
        <v>0.16666666666666666</v>
      </c>
      <c r="AH109" s="1">
        <f t="shared" si="71"/>
        <v>2.666666666666667</v>
      </c>
      <c r="AI109" s="1">
        <f t="shared" si="72"/>
        <v>3</v>
      </c>
      <c r="AJ109" s="1">
        <f t="shared" si="73"/>
        <v>0</v>
      </c>
      <c r="AK109" s="1">
        <f>SUMIF($J$2:K109,J109,AI$2:AJ109)-AI109</f>
        <v>14</v>
      </c>
      <c r="AL109" s="1">
        <f>SUMIF($AY$2:AZ109,AY109,$BI$2:BJ109)-BI109</f>
        <v>27</v>
      </c>
      <c r="AM109" s="1">
        <f>IFERROR((AK109)/(COUNTIF($J$2:K109,J109)-1),0)</f>
        <v>1.1666666666666667</v>
      </c>
      <c r="AN109" s="1">
        <f>IFERROR((AL109)/(COUNTIF($J$2:K109,K109)-1),0)</f>
        <v>2.25</v>
      </c>
      <c r="AP109" t="str">
        <f t="shared" si="59"/>
        <v>Red Bull Salzburg</v>
      </c>
      <c r="AQ109">
        <f>COUNTIF($J$2:J109,J109)</f>
        <v>6</v>
      </c>
      <c r="AR109">
        <f>COUNTIF($K$2:K109,K109)</f>
        <v>7</v>
      </c>
      <c r="AT109" s="1" t="str">
        <f t="shared" si="60"/>
        <v>SV Mattersburg</v>
      </c>
      <c r="AU109" s="1" t="str">
        <f t="shared" si="61"/>
        <v>SKN St. Pölten</v>
      </c>
      <c r="AV109">
        <f t="shared" si="62"/>
        <v>0</v>
      </c>
      <c r="AW109" s="1">
        <f t="shared" si="63"/>
        <v>2</v>
      </c>
      <c r="AY109" t="str">
        <f t="shared" si="32"/>
        <v>SKN St. Pölten</v>
      </c>
      <c r="AZ109" t="str">
        <f t="shared" si="33"/>
        <v>SV Mattersburg</v>
      </c>
      <c r="BA109">
        <f t="shared" si="34"/>
        <v>0</v>
      </c>
      <c r="BB109">
        <f t="shared" si="35"/>
        <v>2</v>
      </c>
      <c r="BD109" t="str">
        <f t="shared" si="36"/>
        <v>SKN St. Pölten</v>
      </c>
      <c r="BE109" t="str">
        <f t="shared" si="37"/>
        <v>SV Mattersburg</v>
      </c>
      <c r="BF109">
        <f t="shared" si="64"/>
        <v>2</v>
      </c>
      <c r="BG109">
        <f t="shared" si="65"/>
        <v>0</v>
      </c>
      <c r="BI109">
        <f t="shared" si="38"/>
        <v>0</v>
      </c>
      <c r="BJ109">
        <f t="shared" si="39"/>
        <v>3</v>
      </c>
    </row>
    <row r="110" spans="1:62" x14ac:dyDescent="0.25">
      <c r="A110" t="s">
        <v>47</v>
      </c>
      <c r="B110" t="s">
        <v>256</v>
      </c>
      <c r="C110" t="s">
        <v>105</v>
      </c>
      <c r="D110" t="s">
        <v>84</v>
      </c>
      <c r="E110" t="s">
        <v>64</v>
      </c>
      <c r="F110" s="15">
        <v>0.60416666666666663</v>
      </c>
      <c r="G110" s="16">
        <v>1700</v>
      </c>
      <c r="H110" s="17">
        <v>15</v>
      </c>
      <c r="I110" s="17">
        <v>0</v>
      </c>
      <c r="J110" s="1" t="s">
        <v>56</v>
      </c>
      <c r="K110" s="1" t="s">
        <v>49</v>
      </c>
      <c r="L110" s="20">
        <v>0</v>
      </c>
      <c r="M110" s="20">
        <v>0</v>
      </c>
      <c r="N110" s="1" t="str">
        <f t="shared" si="48"/>
        <v>U</v>
      </c>
      <c r="O110" s="1" t="str">
        <f t="shared" si="49"/>
        <v>U</v>
      </c>
      <c r="P110" s="1">
        <f t="shared" si="50"/>
        <v>0</v>
      </c>
      <c r="Q110" s="4">
        <f>IFERROR((SUMIF($J$2:K110,J110,$L$2:M110)-L110)/(COUNTIF($J$2:K110,J110)-1),0)</f>
        <v>0.76923076923076927</v>
      </c>
      <c r="R110" s="4">
        <f>IFERROR((SUMIF($AT$2:AT110,AT110,$AV$2:AW110)-AV110)/(COUNTIF($J$2:K110,J110)-1),0)</f>
        <v>1.0769230769230769</v>
      </c>
      <c r="S110" s="4">
        <f t="shared" si="66"/>
        <v>-0.3076923076923076</v>
      </c>
      <c r="T110" s="5">
        <f>IFERROR((SUMIF($AY$2:AZ110,AY110,$BA$2:BB110)-BA110)/(COUNTIF($J$2:K110,K110)-1),0)</f>
        <v>2.0833333333333335</v>
      </c>
      <c r="U110" s="5">
        <f>IFERROR((SUMIF($BD$2:BE110,BD110,$BF$2:BG110)-BF110)/(COUNTIF($J$2:K110,K110)-1),0)</f>
        <v>1.4166666666666667</v>
      </c>
      <c r="V110" s="5">
        <f t="shared" si="67"/>
        <v>0.66666666666666674</v>
      </c>
      <c r="W110" s="9">
        <f>IFERROR((SUMIF($J$2:J110,J110,L$2:L110)-L110)/(COUNTIF($J$2:J110,J110)-1),0)</f>
        <v>0.83333333333333337</v>
      </c>
      <c r="X110" s="9">
        <f>IFERROR((SUMIF($J$2:J110,J110,M$2:M110)-M110)/(COUNTIF($J$2:J110,J110)-1),0)</f>
        <v>2.3333333333333335</v>
      </c>
      <c r="Y110" s="9">
        <f t="shared" si="68"/>
        <v>-1.5</v>
      </c>
      <c r="Z110" s="1">
        <f>IFERROR((SUMIF($K$2:K110,J110,$M$2:M110))/(COUNTIF($K$2:K110,J110)),0)</f>
        <v>0.7142857142857143</v>
      </c>
      <c r="AA110" s="1">
        <f>IFERROR((SUMIF($K$2:K110,J110,$L$2:L110))/(COUNTIF($K$2:K110,J110)),0)</f>
        <v>1.7142857142857142</v>
      </c>
      <c r="AB110" s="1">
        <f t="shared" si="69"/>
        <v>-0.99999999999999989</v>
      </c>
      <c r="AC110" s="9">
        <f>IFERROR((SUMIF($J$2:J110,K110,$L$2:L110))/(COUNTIF($J$2:J110,K110)),0)</f>
        <v>2.1666666666666665</v>
      </c>
      <c r="AD110" s="9">
        <f>IFERROR((SUMIF($J$2:J110,K110,$M$2:M110))/(COUNTIF($J$2:J110,K110)),0)</f>
        <v>1.6666666666666667</v>
      </c>
      <c r="AE110" s="9">
        <f t="shared" si="70"/>
        <v>0.49999999999999978</v>
      </c>
      <c r="AF110" s="1">
        <f>IFERROR((SUMIF(K$2:K110,K110,M$2:M110)-M110)/(COUNTIF($K$2:K110,K110)-1),0)</f>
        <v>2</v>
      </c>
      <c r="AG110" s="1">
        <f>IFERROR((SUMIF(K$2:K110,K110,L$2:L110)-L110)/(COUNTIF($K$2:K110,K110)-1),0)</f>
        <v>1.1666666666666667</v>
      </c>
      <c r="AH110" s="1">
        <f t="shared" si="71"/>
        <v>0.83333333333333326</v>
      </c>
      <c r="AI110" s="1">
        <f t="shared" si="72"/>
        <v>1</v>
      </c>
      <c r="AJ110" s="1">
        <f t="shared" si="73"/>
        <v>1</v>
      </c>
      <c r="AK110" s="1">
        <f>SUMIF($J$2:K110,J110,AI$2:AJ110)-AI110</f>
        <v>8</v>
      </c>
      <c r="AL110" s="1">
        <f>SUMIF($AY$2:AZ110,AY110,$BI$2:BJ110)-BI110</f>
        <v>20</v>
      </c>
      <c r="AM110" s="1">
        <f>IFERROR((AK110)/(COUNTIF($J$2:K110,J110)-1),0)</f>
        <v>0.61538461538461542</v>
      </c>
      <c r="AN110" s="1">
        <f>IFERROR((AL110)/(COUNTIF($J$2:K110,K110)-1),0)</f>
        <v>1.6666666666666667</v>
      </c>
      <c r="AP110" t="str">
        <f t="shared" si="59"/>
        <v>SK Rapid Wien</v>
      </c>
      <c r="AQ110">
        <f>COUNTIF($J$2:J110,J110)</f>
        <v>7</v>
      </c>
      <c r="AR110">
        <f>COUNTIF($K$2:K110,K110)</f>
        <v>7</v>
      </c>
      <c r="AT110" s="1" t="str">
        <f t="shared" si="60"/>
        <v>FC Admira Wacker Mödling</v>
      </c>
      <c r="AU110" s="1" t="str">
        <f t="shared" si="61"/>
        <v>Wolfsberger AC</v>
      </c>
      <c r="AV110">
        <f t="shared" si="62"/>
        <v>0</v>
      </c>
      <c r="AW110" s="1">
        <f t="shared" si="63"/>
        <v>0</v>
      </c>
      <c r="AY110" t="str">
        <f t="shared" si="32"/>
        <v>Wolfsberger AC</v>
      </c>
      <c r="AZ110" t="str">
        <f t="shared" si="33"/>
        <v>FC Admira Wacker Mödling</v>
      </c>
      <c r="BA110">
        <f t="shared" si="34"/>
        <v>0</v>
      </c>
      <c r="BB110">
        <f t="shared" si="35"/>
        <v>0</v>
      </c>
      <c r="BD110" t="str">
        <f t="shared" si="36"/>
        <v>Wolfsberger AC</v>
      </c>
      <c r="BE110" t="str">
        <f t="shared" si="37"/>
        <v>FC Admira Wacker Mödling</v>
      </c>
      <c r="BF110">
        <f t="shared" si="64"/>
        <v>0</v>
      </c>
      <c r="BG110">
        <f t="shared" si="65"/>
        <v>0</v>
      </c>
      <c r="BI110">
        <f t="shared" si="38"/>
        <v>1</v>
      </c>
      <c r="BJ110">
        <f t="shared" si="39"/>
        <v>1</v>
      </c>
    </row>
    <row r="111" spans="1:62" x14ac:dyDescent="0.25">
      <c r="A111" s="18" t="s">
        <v>72</v>
      </c>
      <c r="B111" t="s">
        <v>316</v>
      </c>
      <c r="C111" t="s">
        <v>105</v>
      </c>
      <c r="D111" t="s">
        <v>84</v>
      </c>
      <c r="E111" t="s">
        <v>61</v>
      </c>
      <c r="F111" s="15">
        <v>0.78819444444444453</v>
      </c>
      <c r="G111" s="16">
        <v>20639</v>
      </c>
      <c r="H111" s="17">
        <v>5</v>
      </c>
      <c r="I111" s="17">
        <v>0</v>
      </c>
      <c r="J111" s="1" t="s">
        <v>40</v>
      </c>
      <c r="K111" s="1" t="s">
        <v>317</v>
      </c>
      <c r="L111" s="20">
        <v>3</v>
      </c>
      <c r="M111" s="20">
        <v>0</v>
      </c>
      <c r="N111" s="1" t="str">
        <f t="shared" si="48"/>
        <v>S</v>
      </c>
      <c r="O111" s="1" t="str">
        <f t="shared" si="49"/>
        <v>N</v>
      </c>
      <c r="P111" s="1">
        <f t="shared" si="50"/>
        <v>3</v>
      </c>
      <c r="Q111" s="4">
        <f>IFERROR((SUMIF($J$2:K111,J111,$L$2:M111)-L111)/(COUNTIF($J$2:K111,J111)-1),0)</f>
        <v>2.6842105263157894</v>
      </c>
      <c r="R111" s="4">
        <f>IFERROR((SUMIF($AT$2:AT111,AT111,$AV$2:AW111)-AV111)/(COUNTIF($J$2:K111,J111)-1),0)</f>
        <v>0.36842105263157893</v>
      </c>
      <c r="S111" s="4">
        <f t="shared" si="66"/>
        <v>2.3157894736842106</v>
      </c>
      <c r="T111" s="5">
        <f>IFERROR((SUMIF($AY$2:AZ111,AY111,$BA$2:BB111)-BA111)/(COUNTIF($J$2:K111,K111)-1),0)</f>
        <v>0</v>
      </c>
      <c r="U111" s="5">
        <f>IFERROR((SUMIF($BD$2:BE111,BD111,$BF$2:BG111)-BF111)/(COUNTIF($J$2:K111,K111)-1),0)</f>
        <v>0</v>
      </c>
      <c r="V111" s="5">
        <f t="shared" si="67"/>
        <v>0</v>
      </c>
      <c r="W111" s="9">
        <f>IFERROR((SUMIF($J$2:J111,J111,L$2:L111)-L111)/(COUNTIF($J$2:J111,J111)-1),0)</f>
        <v>2.3333333333333335</v>
      </c>
      <c r="X111" s="9">
        <f>IFERROR((SUMIF($J$2:J111,J111,M$2:M111)-M111)/(COUNTIF($J$2:J111,J111)-1),0)</f>
        <v>0.77777777777777779</v>
      </c>
      <c r="Y111" s="9">
        <f t="shared" si="68"/>
        <v>1.5555555555555558</v>
      </c>
      <c r="Z111" s="1">
        <f>IFERROR((SUMIF($K$2:K111,J111,$M$2:M111))/(COUNTIF($K$2:K111,J111)),0)</f>
        <v>3</v>
      </c>
      <c r="AA111" s="1">
        <f>IFERROR((SUMIF($K$2:K111,J111,$L$2:L111))/(COUNTIF($K$2:K111,J111)),0)</f>
        <v>0.7</v>
      </c>
      <c r="AB111" s="1">
        <f t="shared" si="69"/>
        <v>2.2999999999999998</v>
      </c>
      <c r="AC111" s="9">
        <f>IFERROR((SUMIF($J$2:J111,K111,$L$2:L111))/(COUNTIF($J$2:J111,K111)),0)</f>
        <v>0</v>
      </c>
      <c r="AD111" s="9">
        <f>IFERROR((SUMIF($J$2:J111,K111,$M$2:M111))/(COUNTIF($J$2:J111,K111)),0)</f>
        <v>0</v>
      </c>
      <c r="AE111" s="9">
        <f t="shared" si="70"/>
        <v>0</v>
      </c>
      <c r="AF111" s="1">
        <f>IFERROR((SUMIF(K$2:K111,K111,M$2:M111)-M111)/(COUNTIF($K$2:K111,K111)-1),0)</f>
        <v>0</v>
      </c>
      <c r="AG111" s="1">
        <f>IFERROR((SUMIF(K$2:K111,K111,L$2:L111)-L111)/(COUNTIF($K$2:K111,K111)-1),0)</f>
        <v>0</v>
      </c>
      <c r="AH111" s="1">
        <f t="shared" si="71"/>
        <v>0</v>
      </c>
      <c r="AI111" s="1">
        <f t="shared" si="72"/>
        <v>3</v>
      </c>
      <c r="AJ111" s="1">
        <f t="shared" si="73"/>
        <v>0</v>
      </c>
      <c r="AK111" s="1">
        <f>SUMIF($J$2:K111,J111,AI$2:AJ111)-AI111</f>
        <v>51</v>
      </c>
      <c r="AL111" s="1">
        <f>SUMIF($AY$2:AZ111,AY111,$BI$2:BJ111)-BI111</f>
        <v>0</v>
      </c>
      <c r="AM111" s="1">
        <f>IFERROR((AK111)/(COUNTIF($J$2:K111,J111)-1),0)</f>
        <v>2.6842105263157894</v>
      </c>
      <c r="AN111" s="1">
        <f>IFERROR((AL111)/(COUNTIF($J$2:K111,K111)-1),0)</f>
        <v>0</v>
      </c>
      <c r="AP111" t="str">
        <f t="shared" si="59"/>
        <v>LASK</v>
      </c>
      <c r="AQ111">
        <f>COUNTIF($J$2:J111,J111)</f>
        <v>10</v>
      </c>
      <c r="AR111">
        <f>COUNTIF($K$2:K111,K111)</f>
        <v>1</v>
      </c>
      <c r="AT111" s="1" t="str">
        <f t="shared" si="60"/>
        <v>Red Bull Salzburg</v>
      </c>
      <c r="AU111" s="1" t="str">
        <f t="shared" si="61"/>
        <v>Rosenborg BK</v>
      </c>
      <c r="AV111">
        <f t="shared" si="62"/>
        <v>0</v>
      </c>
      <c r="AW111" s="1">
        <f t="shared" si="63"/>
        <v>3</v>
      </c>
      <c r="AY111" t="str">
        <f t="shared" si="32"/>
        <v>Rosenborg BK</v>
      </c>
      <c r="AZ111" t="str">
        <f t="shared" si="33"/>
        <v>Red Bull Salzburg</v>
      </c>
      <c r="BA111">
        <f t="shared" si="34"/>
        <v>0</v>
      </c>
      <c r="BB111">
        <f t="shared" si="35"/>
        <v>3</v>
      </c>
      <c r="BD111" t="str">
        <f t="shared" si="36"/>
        <v>Rosenborg BK</v>
      </c>
      <c r="BE111" t="str">
        <f t="shared" si="37"/>
        <v>Red Bull Salzburg</v>
      </c>
      <c r="BF111">
        <f t="shared" si="64"/>
        <v>3</v>
      </c>
      <c r="BG111">
        <f t="shared" si="65"/>
        <v>0</v>
      </c>
      <c r="BI111">
        <f t="shared" si="38"/>
        <v>0</v>
      </c>
      <c r="BJ111">
        <f t="shared" si="39"/>
        <v>3</v>
      </c>
    </row>
    <row r="112" spans="1:62" x14ac:dyDescent="0.25">
      <c r="A112" t="s">
        <v>72</v>
      </c>
      <c r="B112" t="s">
        <v>316</v>
      </c>
      <c r="C112" t="s">
        <v>105</v>
      </c>
      <c r="D112" t="s">
        <v>84</v>
      </c>
      <c r="E112" t="s">
        <v>61</v>
      </c>
      <c r="F112" s="15">
        <v>0.875</v>
      </c>
      <c r="G112" s="16">
        <v>14158</v>
      </c>
      <c r="H112" s="17">
        <v>5</v>
      </c>
      <c r="I112" s="17">
        <v>0</v>
      </c>
      <c r="J112" s="1" t="s">
        <v>355</v>
      </c>
      <c r="K112" s="1" t="s">
        <v>71</v>
      </c>
      <c r="L112" s="20">
        <v>5</v>
      </c>
      <c r="M112" s="20">
        <v>0</v>
      </c>
      <c r="N112" s="1" t="str">
        <f t="shared" si="48"/>
        <v>S</v>
      </c>
      <c r="O112" s="1" t="str">
        <f t="shared" si="49"/>
        <v>N</v>
      </c>
      <c r="P112" s="1">
        <f t="shared" si="50"/>
        <v>5</v>
      </c>
      <c r="Q112" s="4">
        <f>IFERROR((SUMIF($J$2:K112,J112,$L$2:M112)-L112)/(COUNTIF($J$2:K112,J112)-1),0)</f>
        <v>0</v>
      </c>
      <c r="R112" s="4">
        <f>IFERROR((SUMIF($AT$2:AT112,AT112,$AV$2:AW112)-AV112)/(COUNTIF($J$2:K112,J112)-1),0)</f>
        <v>0</v>
      </c>
      <c r="S112" s="4">
        <f t="shared" si="66"/>
        <v>0</v>
      </c>
      <c r="T112" s="5">
        <f>IFERROR((SUMIF($AY$2:AZ112,AY112,$BA$2:BB112)-BA112)/(COUNTIF($J$2:K112,K112)-1),0)</f>
        <v>1.4736842105263157</v>
      </c>
      <c r="U112" s="5">
        <f>IFERROR((SUMIF($BD$2:BE112,BD112,$BF$2:BG112)-BF112)/(COUNTIF($J$2:K112,K112)-1),0)</f>
        <v>1.1578947368421053</v>
      </c>
      <c r="V112" s="5">
        <f t="shared" si="67"/>
        <v>0.3157894736842104</v>
      </c>
      <c r="W112" s="9">
        <f>IFERROR((SUMIF($J$2:J112,J112,L$2:L112)-L112)/(COUNTIF($J$2:J112,J112)-1),0)</f>
        <v>0</v>
      </c>
      <c r="X112" s="9">
        <f>IFERROR((SUMIF($J$2:J112,J112,M$2:M112)-M112)/(COUNTIF($J$2:J112,J112)-1),0)</f>
        <v>0</v>
      </c>
      <c r="Y112" s="9">
        <f t="shared" si="68"/>
        <v>0</v>
      </c>
      <c r="Z112" s="1">
        <f>IFERROR((SUMIF($K$2:K112,J112,$M$2:M112))/(COUNTIF($K$2:K112,J112)),0)</f>
        <v>0</v>
      </c>
      <c r="AA112" s="1">
        <f>IFERROR((SUMIF($K$2:K112,J112,$L$2:L112))/(COUNTIF($K$2:K112,J112)),0)</f>
        <v>0</v>
      </c>
      <c r="AB112" s="1">
        <f t="shared" si="69"/>
        <v>0</v>
      </c>
      <c r="AC112" s="9">
        <f>IFERROR((SUMIF($J$2:J112,K112,$L$2:L112))/(COUNTIF($J$2:J112,K112)),0)</f>
        <v>1.4444444444444444</v>
      </c>
      <c r="AD112" s="9">
        <f>IFERROR((SUMIF($J$2:J112,K112,$M$2:M112))/(COUNTIF($J$2:J112,K112)),0)</f>
        <v>0.66666666666666663</v>
      </c>
      <c r="AE112" s="9">
        <f t="shared" si="70"/>
        <v>0.77777777777777779</v>
      </c>
      <c r="AF112" s="1">
        <f>IFERROR((SUMIF(K$2:K112,K112,M$2:M112)-M112)/(COUNTIF($K$2:K112,K112)-1),0)</f>
        <v>1.5</v>
      </c>
      <c r="AG112" s="1">
        <f>IFERROR((SUMIF(K$2:K112,K112,L$2:L112)-L112)/(COUNTIF($K$2:K112,K112)-1),0)</f>
        <v>1.6</v>
      </c>
      <c r="AH112" s="1">
        <f t="shared" si="71"/>
        <v>-0.10000000000000009</v>
      </c>
      <c r="AI112" s="1">
        <f t="shared" si="72"/>
        <v>3</v>
      </c>
      <c r="AJ112" s="1">
        <f t="shared" si="73"/>
        <v>0</v>
      </c>
      <c r="AK112" s="1">
        <f>SUMIF($J$2:K112,J112,AI$2:AJ112)-AI112</f>
        <v>0</v>
      </c>
      <c r="AL112" s="1">
        <f>SUMIF($AY$2:AZ112,AY112,$BI$2:BJ112)-BI112</f>
        <v>25</v>
      </c>
      <c r="AM112" s="1">
        <f>IFERROR((AK112)/(COUNTIF($J$2:K112,J112)-1),0)</f>
        <v>0</v>
      </c>
      <c r="AN112" s="1">
        <f>IFERROR((AL112)/(COUNTIF($J$2:K112,K112)-1),0)</f>
        <v>1.3157894736842106</v>
      </c>
      <c r="AP112" t="e">
        <f t="shared" si="59"/>
        <v>#N/A</v>
      </c>
      <c r="AQ112">
        <f>COUNTIF($J$2:J112,J112)</f>
        <v>1</v>
      </c>
      <c r="AR112">
        <f>COUNTIF($K$2:K112,K112)</f>
        <v>11</v>
      </c>
      <c r="AT112" s="1" t="str">
        <f t="shared" si="60"/>
        <v>FC Villarreal</v>
      </c>
      <c r="AU112" s="1" t="str">
        <f t="shared" si="61"/>
        <v>SK Rapid Wien</v>
      </c>
      <c r="AV112">
        <f t="shared" si="62"/>
        <v>0</v>
      </c>
      <c r="AW112" s="1">
        <f t="shared" si="63"/>
        <v>5</v>
      </c>
      <c r="AY112" t="str">
        <f t="shared" si="32"/>
        <v>SK Rapid Wien</v>
      </c>
      <c r="AZ112" t="str">
        <f t="shared" si="33"/>
        <v>FC Villarreal</v>
      </c>
      <c r="BA112">
        <f t="shared" si="34"/>
        <v>0</v>
      </c>
      <c r="BB112">
        <f t="shared" si="35"/>
        <v>5</v>
      </c>
      <c r="BD112" t="str">
        <f t="shared" si="36"/>
        <v>SK Rapid Wien</v>
      </c>
      <c r="BE112" t="str">
        <f t="shared" si="37"/>
        <v>FC Villarreal</v>
      </c>
      <c r="BF112">
        <f t="shared" si="64"/>
        <v>5</v>
      </c>
      <c r="BG112">
        <f t="shared" si="65"/>
        <v>0</v>
      </c>
      <c r="BI112">
        <f t="shared" si="38"/>
        <v>0</v>
      </c>
      <c r="BJ112">
        <f t="shared" si="39"/>
        <v>3</v>
      </c>
    </row>
    <row r="113" spans="1:62" x14ac:dyDescent="0.25">
      <c r="A113" t="s">
        <v>47</v>
      </c>
      <c r="B113" t="s">
        <v>257</v>
      </c>
      <c r="C113" t="s">
        <v>105</v>
      </c>
      <c r="D113" t="s">
        <v>84</v>
      </c>
      <c r="E113" t="s">
        <v>43</v>
      </c>
      <c r="F113" s="15">
        <v>0.70833333333333337</v>
      </c>
      <c r="G113" s="16">
        <v>5532</v>
      </c>
      <c r="H113" s="17">
        <v>6</v>
      </c>
      <c r="I113" s="17">
        <v>0</v>
      </c>
      <c r="J113" s="1" t="s">
        <v>245</v>
      </c>
      <c r="K113" s="1" t="s">
        <v>80</v>
      </c>
      <c r="L113" s="20">
        <v>0</v>
      </c>
      <c r="M113" s="20">
        <v>0</v>
      </c>
      <c r="N113" s="1" t="str">
        <f t="shared" si="48"/>
        <v>U</v>
      </c>
      <c r="O113" s="1" t="str">
        <f t="shared" si="49"/>
        <v>U</v>
      </c>
      <c r="P113" s="1">
        <f t="shared" si="50"/>
        <v>0</v>
      </c>
      <c r="Q113" s="4">
        <f>IFERROR((SUMIF($J$2:K113,J113,$L$2:M113)-L113)/(COUNTIF($J$2:K113,J113)-1),0)</f>
        <v>1.4615384615384615</v>
      </c>
      <c r="R113" s="4">
        <f>IFERROR((SUMIF($AT$2:AT113,AT113,$AV$2:AW113)-AV113)/(COUNTIF($J$2:K113,J113)-1),0)</f>
        <v>0.69230769230769229</v>
      </c>
      <c r="S113" s="4">
        <f t="shared" si="66"/>
        <v>0.76923076923076916</v>
      </c>
      <c r="T113" s="5">
        <f>IFERROR((SUMIF($AY$2:AZ113,AY113,$BA$2:BB113)-BA113)/(COUNTIF($J$2:K113,K113)-1),0)</f>
        <v>1.3076923076923077</v>
      </c>
      <c r="U113" s="5">
        <f>IFERROR((SUMIF($BD$2:BE113,BD113,$BF$2:BG113)-BF113)/(COUNTIF($J$2:K113,K113)-1),0)</f>
        <v>0.84615384615384615</v>
      </c>
      <c r="V113" s="5">
        <f t="shared" si="67"/>
        <v>0.46153846153846156</v>
      </c>
      <c r="W113" s="9">
        <f>IFERROR((SUMIF($J$2:J113,J113,L$2:L113)-L113)/(COUNTIF($J$2:J113,J113)-1),0)</f>
        <v>1.2</v>
      </c>
      <c r="X113" s="9">
        <f>IFERROR((SUMIF($J$2:J113,J113,M$2:M113)-M113)/(COUNTIF($J$2:J113,J113)-1),0)</f>
        <v>1.8</v>
      </c>
      <c r="Y113" s="9">
        <f t="shared" si="68"/>
        <v>-0.60000000000000009</v>
      </c>
      <c r="Z113" s="1">
        <f>IFERROR((SUMIF($K$2:K113,J113,$M$2:M113))/(COUNTIF($K$2:K113,J113)),0)</f>
        <v>1.625</v>
      </c>
      <c r="AA113" s="1">
        <f>IFERROR((SUMIF($K$2:K113,J113,$L$2:L113))/(COUNTIF($K$2:K113,J113)),0)</f>
        <v>1.75</v>
      </c>
      <c r="AB113" s="1">
        <f t="shared" si="69"/>
        <v>-0.125</v>
      </c>
      <c r="AC113" s="9">
        <f>IFERROR((SUMIF($J$2:J113,K113,$L$2:L113))/(COUNTIF($J$2:J113,K113)),0)</f>
        <v>1.8333333333333333</v>
      </c>
      <c r="AD113" s="9">
        <f>IFERROR((SUMIF($J$2:J113,K113,$M$2:M113))/(COUNTIF($J$2:J113,K113)),0)</f>
        <v>1</v>
      </c>
      <c r="AE113" s="9">
        <f t="shared" si="70"/>
        <v>0.83333333333333326</v>
      </c>
      <c r="AF113" s="1">
        <f>IFERROR((SUMIF(K$2:K113,K113,M$2:M113)-M113)/(COUNTIF($K$2:K113,K113)-1),0)</f>
        <v>0.8571428571428571</v>
      </c>
      <c r="AG113" s="1">
        <f>IFERROR((SUMIF(K$2:K113,K113,L$2:L113)-L113)/(COUNTIF($K$2:K113,K113)-1),0)</f>
        <v>0.7142857142857143</v>
      </c>
      <c r="AH113" s="1">
        <f t="shared" si="71"/>
        <v>0.14285714285714279</v>
      </c>
      <c r="AI113" s="1">
        <f t="shared" si="72"/>
        <v>1</v>
      </c>
      <c r="AJ113" s="1">
        <f t="shared" si="73"/>
        <v>1</v>
      </c>
      <c r="AK113" s="1">
        <f>SUMIF($J$2:K113,J113,AI$2:AJ113)-AI113</f>
        <v>16</v>
      </c>
      <c r="AL113" s="1">
        <f>SUMIF($AY$2:AZ113,AY113,$BI$2:BJ113)-BI113</f>
        <v>23</v>
      </c>
      <c r="AM113" s="1">
        <f>IFERROR((AK113)/(COUNTIF($J$2:K113,J113)-1),0)</f>
        <v>1.2307692307692308</v>
      </c>
      <c r="AN113" s="1">
        <f>IFERROR((AL113)/(COUNTIF($J$2:K113,K113)-1),0)</f>
        <v>1.7692307692307692</v>
      </c>
      <c r="AP113" t="str">
        <f t="shared" si="59"/>
        <v>SK Sturm Graz</v>
      </c>
      <c r="AQ113">
        <f>COUNTIF($J$2:J113,J113)</f>
        <v>6</v>
      </c>
      <c r="AR113">
        <f>COUNTIF($K$2:K113,K113)</f>
        <v>8</v>
      </c>
      <c r="AT113" s="1" t="str">
        <f t="shared" si="60"/>
        <v>FC Wacker Innsbruck</v>
      </c>
      <c r="AU113" s="1" t="str">
        <f t="shared" si="61"/>
        <v>FK Austria Wien</v>
      </c>
      <c r="AV113">
        <f t="shared" si="62"/>
        <v>0</v>
      </c>
      <c r="AW113" s="1">
        <f t="shared" si="63"/>
        <v>0</v>
      </c>
      <c r="AY113" t="str">
        <f t="shared" si="32"/>
        <v>FK Austria Wien</v>
      </c>
      <c r="AZ113" t="str">
        <f t="shared" si="33"/>
        <v>FC Wacker Innsbruck</v>
      </c>
      <c r="BA113">
        <f t="shared" si="34"/>
        <v>0</v>
      </c>
      <c r="BB113">
        <f t="shared" si="35"/>
        <v>0</v>
      </c>
      <c r="BD113" t="str">
        <f t="shared" si="36"/>
        <v>FK Austria Wien</v>
      </c>
      <c r="BE113" t="str">
        <f t="shared" si="37"/>
        <v>FC Wacker Innsbruck</v>
      </c>
      <c r="BF113">
        <f t="shared" si="64"/>
        <v>0</v>
      </c>
      <c r="BG113">
        <f t="shared" si="65"/>
        <v>0</v>
      </c>
      <c r="BI113">
        <f t="shared" si="38"/>
        <v>1</v>
      </c>
      <c r="BJ113">
        <f t="shared" si="39"/>
        <v>1</v>
      </c>
    </row>
    <row r="114" spans="1:62" x14ac:dyDescent="0.25">
      <c r="A114" t="s">
        <v>47</v>
      </c>
      <c r="B114" t="s">
        <v>257</v>
      </c>
      <c r="C114" t="s">
        <v>105</v>
      </c>
      <c r="D114" t="s">
        <v>84</v>
      </c>
      <c r="E114" t="s">
        <v>43</v>
      </c>
      <c r="F114" s="15">
        <v>0.70833333333333337</v>
      </c>
      <c r="G114" s="16">
        <v>5024</v>
      </c>
      <c r="H114" s="17">
        <v>6</v>
      </c>
      <c r="I114" s="17">
        <v>0</v>
      </c>
      <c r="J114" s="1" t="s">
        <v>216</v>
      </c>
      <c r="K114" s="1" t="s">
        <v>68</v>
      </c>
      <c r="L114" s="20">
        <v>2</v>
      </c>
      <c r="M114" s="20">
        <v>0</v>
      </c>
      <c r="N114" s="1" t="str">
        <f t="shared" si="48"/>
        <v>S</v>
      </c>
      <c r="O114" s="1" t="str">
        <f t="shared" si="49"/>
        <v>N</v>
      </c>
      <c r="P114" s="1">
        <f t="shared" si="50"/>
        <v>2</v>
      </c>
      <c r="Q114" s="4">
        <f>IFERROR((SUMIF($J$2:K114,J114,$L$2:M114)-L114)/(COUNTIF($J$2:K114,J114)-1),0)</f>
        <v>1.5384615384615385</v>
      </c>
      <c r="R114" s="4">
        <f>IFERROR((SUMIF($AT$2:AT114,AT114,$AV$2:AW114)-AV114)/(COUNTIF($J$2:K114,J114)-1),0)</f>
        <v>0.46153846153846156</v>
      </c>
      <c r="S114" s="4">
        <f t="shared" si="66"/>
        <v>1.0769230769230771</v>
      </c>
      <c r="T114" s="5">
        <f>IFERROR((SUMIF($AY$2:AZ114,AY114,$BA$2:BB114)-BA114)/(COUNTIF($J$2:K114,K114)-1),0)</f>
        <v>1.0588235294117647</v>
      </c>
      <c r="U114" s="5">
        <f>IFERROR((SUMIF($BD$2:BE114,BD114,$BF$2:BG114)-BF114)/(COUNTIF($J$2:K114,K114)-1),0)</f>
        <v>1.7647058823529411</v>
      </c>
      <c r="V114" s="5">
        <f t="shared" si="67"/>
        <v>-0.70588235294117641</v>
      </c>
      <c r="W114" s="9">
        <f>IFERROR((SUMIF($J$2:J114,J114,L$2:L114)-L114)/(COUNTIF($J$2:J114,J114)-1),0)</f>
        <v>1.7142857142857142</v>
      </c>
      <c r="X114" s="9">
        <f>IFERROR((SUMIF($J$2:J114,J114,M$2:M114)-M114)/(COUNTIF($J$2:J114,J114)-1),0)</f>
        <v>0.8571428571428571</v>
      </c>
      <c r="Y114" s="9">
        <f t="shared" si="68"/>
        <v>0.8571428571428571</v>
      </c>
      <c r="Z114" s="1">
        <f>IFERROR((SUMIF($K$2:K114,J114,$M$2:M114))/(COUNTIF($K$2:K114,J114)),0)</f>
        <v>1.3333333333333333</v>
      </c>
      <c r="AA114" s="1">
        <f>IFERROR((SUMIF($K$2:K114,J114,$L$2:L114))/(COUNTIF($K$2:K114,J114)),0)</f>
        <v>2.3333333333333335</v>
      </c>
      <c r="AB114" s="1">
        <f t="shared" si="69"/>
        <v>-1.0000000000000002</v>
      </c>
      <c r="AC114" s="9">
        <f>IFERROR((SUMIF($J$2:J114,K114,$L$2:L114))/(COUNTIF($J$2:J114,K114)),0)</f>
        <v>1.1428571428571428</v>
      </c>
      <c r="AD114" s="9">
        <f>IFERROR((SUMIF($J$2:J114,K114,$M$2:M114))/(COUNTIF($J$2:J114,K114)),0)</f>
        <v>1.8571428571428572</v>
      </c>
      <c r="AE114" s="9">
        <f t="shared" si="70"/>
        <v>-0.71428571428571441</v>
      </c>
      <c r="AF114" s="1">
        <f>IFERROR((SUMIF(K$2:K114,K114,M$2:M114)-M114)/(COUNTIF($K$2:K114,K114)-1),0)</f>
        <v>1</v>
      </c>
      <c r="AG114" s="1">
        <f>IFERROR((SUMIF(K$2:K114,K114,L$2:L114)-L114)/(COUNTIF($K$2:K114,K114)-1),0)</f>
        <v>1.7</v>
      </c>
      <c r="AH114" s="1">
        <f t="shared" si="71"/>
        <v>-0.7</v>
      </c>
      <c r="AI114" s="1">
        <f t="shared" si="72"/>
        <v>3</v>
      </c>
      <c r="AJ114" s="1">
        <f t="shared" si="73"/>
        <v>0</v>
      </c>
      <c r="AK114" s="1">
        <f>SUMIF($J$2:K114,J114,AI$2:AJ114)-AI114</f>
        <v>16</v>
      </c>
      <c r="AL114" s="1">
        <f>SUMIF($AY$2:AZ114,AY114,$BI$2:BJ114)-BI114</f>
        <v>17</v>
      </c>
      <c r="AM114" s="1">
        <f>IFERROR((AK114)/(COUNTIF($J$2:K114,J114)-1),0)</f>
        <v>1.2307692307692308</v>
      </c>
      <c r="AN114" s="1">
        <f>IFERROR((AL114)/(COUNTIF($J$2:K114,K114)-1),0)</f>
        <v>1</v>
      </c>
      <c r="AP114" t="str">
        <f t="shared" si="59"/>
        <v>FC Admira Wacker Mödling</v>
      </c>
      <c r="AQ114">
        <f>COUNTIF($J$2:J114,J114)</f>
        <v>8</v>
      </c>
      <c r="AR114">
        <f>COUNTIF($K$2:K114,K114)</f>
        <v>11</v>
      </c>
      <c r="AT114" s="1" t="str">
        <f t="shared" si="60"/>
        <v>TSV Hartberg</v>
      </c>
      <c r="AU114" s="1" t="str">
        <f t="shared" si="61"/>
        <v>SK Sturm Graz</v>
      </c>
      <c r="AV114">
        <f t="shared" si="62"/>
        <v>0</v>
      </c>
      <c r="AW114" s="1">
        <f t="shared" si="63"/>
        <v>2</v>
      </c>
      <c r="AY114" t="str">
        <f t="shared" si="32"/>
        <v>SK Sturm Graz</v>
      </c>
      <c r="AZ114" t="str">
        <f t="shared" si="33"/>
        <v>TSV Hartberg</v>
      </c>
      <c r="BA114">
        <f t="shared" si="34"/>
        <v>0</v>
      </c>
      <c r="BB114">
        <f t="shared" si="35"/>
        <v>2</v>
      </c>
      <c r="BD114" t="str">
        <f t="shared" si="36"/>
        <v>SK Sturm Graz</v>
      </c>
      <c r="BE114" t="str">
        <f t="shared" si="37"/>
        <v>TSV Hartberg</v>
      </c>
      <c r="BF114">
        <f t="shared" si="64"/>
        <v>2</v>
      </c>
      <c r="BG114">
        <f t="shared" si="65"/>
        <v>0</v>
      </c>
      <c r="BI114">
        <f t="shared" si="38"/>
        <v>0</v>
      </c>
      <c r="BJ114">
        <f t="shared" si="39"/>
        <v>3</v>
      </c>
    </row>
    <row r="115" spans="1:62" x14ac:dyDescent="0.25">
      <c r="A115" t="s">
        <v>47</v>
      </c>
      <c r="B115" t="s">
        <v>257</v>
      </c>
      <c r="C115" t="s">
        <v>105</v>
      </c>
      <c r="D115" t="s">
        <v>84</v>
      </c>
      <c r="E115" t="s">
        <v>43</v>
      </c>
      <c r="F115" s="15">
        <v>0.70833333333333337</v>
      </c>
      <c r="G115" s="16">
        <v>1600</v>
      </c>
      <c r="H115" s="17">
        <v>6</v>
      </c>
      <c r="I115" s="17">
        <v>0</v>
      </c>
      <c r="J115" s="1" t="s">
        <v>76</v>
      </c>
      <c r="K115" s="1" t="s">
        <v>58</v>
      </c>
      <c r="L115" s="20">
        <v>1</v>
      </c>
      <c r="M115" s="20">
        <v>1</v>
      </c>
      <c r="N115" s="1" t="str">
        <f t="shared" si="48"/>
        <v>U</v>
      </c>
      <c r="O115" s="1" t="str">
        <f t="shared" si="49"/>
        <v>U</v>
      </c>
      <c r="P115" s="1">
        <f t="shared" si="50"/>
        <v>0</v>
      </c>
      <c r="Q115" s="4">
        <f>IFERROR((SUMIF($J$2:K115,J115,$L$2:M115)-L115)/(COUNTIF($J$2:K115,J115)-1),0)</f>
        <v>1.3076923076923077</v>
      </c>
      <c r="R115" s="4">
        <f>IFERROR((SUMIF($AT$2:AT115,AT115,$AV$2:AW115)-AV115)/(COUNTIF($J$2:K115,J115)-1),0)</f>
        <v>1</v>
      </c>
      <c r="S115" s="4">
        <f t="shared" si="66"/>
        <v>0.30769230769230771</v>
      </c>
      <c r="T115" s="5">
        <f>IFERROR((SUMIF($AY$2:AZ115,AY115,$BA$2:BB115)-BA115)/(COUNTIF($J$2:K115,K115)-1),0)</f>
        <v>1.6153846153846154</v>
      </c>
      <c r="U115" s="5">
        <f>IFERROR((SUMIF($BD$2:BE115,BD115,$BF$2:BG115)-BF115)/(COUNTIF($J$2:K115,K115)-1),0)</f>
        <v>1.4615384615384615</v>
      </c>
      <c r="V115" s="5">
        <f t="shared" si="67"/>
        <v>0.15384615384615397</v>
      </c>
      <c r="W115" s="9">
        <f>IFERROR((SUMIF($J$2:J115,J115,L$2:L115)-L115)/(COUNTIF($J$2:J115,J115)-1),0)</f>
        <v>1</v>
      </c>
      <c r="X115" s="9">
        <f>IFERROR((SUMIF($J$2:J115,J115,M$2:M115)-M115)/(COUNTIF($J$2:J115,J115)-1),0)</f>
        <v>2.1666666666666665</v>
      </c>
      <c r="Y115" s="9">
        <f t="shared" si="68"/>
        <v>-1.1666666666666665</v>
      </c>
      <c r="Z115" s="1">
        <f>IFERROR((SUMIF($K$2:K115,J115,$M$2:M115))/(COUNTIF($K$2:K115,J115)),0)</f>
        <v>1.5714285714285714</v>
      </c>
      <c r="AA115" s="1">
        <f>IFERROR((SUMIF($K$2:K115,J115,$L$2:L115))/(COUNTIF($K$2:K115,J115)),0)</f>
        <v>1.5714285714285714</v>
      </c>
      <c r="AB115" s="1">
        <f t="shared" si="69"/>
        <v>0</v>
      </c>
      <c r="AC115" s="9">
        <f>IFERROR((SUMIF($J$2:J115,K115,$L$2:L115))/(COUNTIF($J$2:J115,K115)),0)</f>
        <v>1.3333333333333333</v>
      </c>
      <c r="AD115" s="9">
        <f>IFERROR((SUMIF($J$2:J115,K115,$M$2:M115))/(COUNTIF($J$2:J115,K115)),0)</f>
        <v>1.8333333333333333</v>
      </c>
      <c r="AE115" s="9">
        <f t="shared" si="70"/>
        <v>-0.5</v>
      </c>
      <c r="AF115" s="1">
        <f>IFERROR((SUMIF(K$2:K115,K115,M$2:M115)-M115)/(COUNTIF($K$2:K115,K115)-1),0)</f>
        <v>1.8571428571428572</v>
      </c>
      <c r="AG115" s="1">
        <f>IFERROR((SUMIF(K$2:K115,K115,L$2:L115)-L115)/(COUNTIF($K$2:K115,K115)-1),0)</f>
        <v>1.1428571428571428</v>
      </c>
      <c r="AH115" s="1">
        <f t="shared" si="71"/>
        <v>0.71428571428571441</v>
      </c>
      <c r="AI115" s="1">
        <f t="shared" si="72"/>
        <v>1</v>
      </c>
      <c r="AJ115" s="1">
        <f t="shared" si="73"/>
        <v>1</v>
      </c>
      <c r="AK115" s="1">
        <f>SUMIF($J$2:K115,J115,AI$2:AJ115)-AI115</f>
        <v>17</v>
      </c>
      <c r="AL115" s="1">
        <f>SUMIF($AY$2:AZ115,AY115,$BI$2:BJ115)-BI115</f>
        <v>15</v>
      </c>
      <c r="AM115" s="1">
        <f>IFERROR((AK115)/(COUNTIF($J$2:K115,J115)-1),0)</f>
        <v>1.3076923076923077</v>
      </c>
      <c r="AN115" s="1">
        <f>IFERROR((AL115)/(COUNTIF($J$2:K115,K115)-1),0)</f>
        <v>1.1538461538461537</v>
      </c>
      <c r="AP115" t="str">
        <f t="shared" si="59"/>
        <v>Red Bull Salzburg</v>
      </c>
      <c r="AQ115">
        <f>COUNTIF($J$2:J115,J115)</f>
        <v>7</v>
      </c>
      <c r="AR115">
        <f>COUNTIF($K$2:K115,K115)</f>
        <v>8</v>
      </c>
      <c r="AT115" s="1" t="str">
        <f t="shared" si="60"/>
        <v>SV Mattersburg</v>
      </c>
      <c r="AU115" s="1" t="str">
        <f t="shared" si="61"/>
        <v>SC Rheindorf Altach</v>
      </c>
      <c r="AV115">
        <f t="shared" si="62"/>
        <v>1</v>
      </c>
      <c r="AW115" s="1">
        <f t="shared" si="63"/>
        <v>1</v>
      </c>
      <c r="AY115" t="str">
        <f t="shared" si="32"/>
        <v>SC Rheindorf Altach</v>
      </c>
      <c r="AZ115" t="str">
        <f t="shared" si="33"/>
        <v>SV Mattersburg</v>
      </c>
      <c r="BA115">
        <f t="shared" si="34"/>
        <v>1</v>
      </c>
      <c r="BB115">
        <f t="shared" si="35"/>
        <v>1</v>
      </c>
      <c r="BD115" t="str">
        <f t="shared" si="36"/>
        <v>SC Rheindorf Altach</v>
      </c>
      <c r="BE115" t="str">
        <f t="shared" si="37"/>
        <v>SV Mattersburg</v>
      </c>
      <c r="BF115">
        <f t="shared" si="64"/>
        <v>1</v>
      </c>
      <c r="BG115">
        <f t="shared" si="65"/>
        <v>1</v>
      </c>
      <c r="BI115">
        <f t="shared" si="38"/>
        <v>1</v>
      </c>
      <c r="BJ115">
        <f t="shared" si="39"/>
        <v>1</v>
      </c>
    </row>
    <row r="116" spans="1:62" x14ac:dyDescent="0.25">
      <c r="A116" t="s">
        <v>47</v>
      </c>
      <c r="B116" t="s">
        <v>318</v>
      </c>
      <c r="C116" t="s">
        <v>105</v>
      </c>
      <c r="D116" t="s">
        <v>84</v>
      </c>
      <c r="E116" t="s">
        <v>64</v>
      </c>
      <c r="F116" s="15">
        <v>0.70833333333333337</v>
      </c>
      <c r="G116" s="16">
        <v>6009</v>
      </c>
      <c r="H116" s="17">
        <v>3</v>
      </c>
      <c r="I116" s="17">
        <v>0</v>
      </c>
      <c r="J116" s="1" t="s">
        <v>0</v>
      </c>
      <c r="K116" s="1" t="s">
        <v>40</v>
      </c>
      <c r="L116" s="20">
        <v>3</v>
      </c>
      <c r="M116" s="20">
        <v>3</v>
      </c>
      <c r="N116" s="1" t="str">
        <f t="shared" si="48"/>
        <v>U</v>
      </c>
      <c r="O116" s="1" t="str">
        <f t="shared" si="49"/>
        <v>U</v>
      </c>
      <c r="P116" s="1">
        <f t="shared" si="50"/>
        <v>0</v>
      </c>
      <c r="Q116" s="4">
        <f>IFERROR((SUMIF($J$2:K116,J116,$L$2:M116)-L116)/(COUNTIF($J$2:K116,J116)-1),0)</f>
        <v>1.9411764705882353</v>
      </c>
      <c r="R116" s="4">
        <f>IFERROR((SUMIF($AT$2:AT116,AT116,$AV$2:AW116)-AV116)/(COUNTIF($J$2:K116,J116)-1),0)</f>
        <v>0.17647058823529413</v>
      </c>
      <c r="S116" s="4">
        <f t="shared" si="66"/>
        <v>1.7647058823529411</v>
      </c>
      <c r="T116" s="5">
        <f>IFERROR((SUMIF($AY$2:AZ116,AY116,$BA$2:BB116)-BA116)/(COUNTIF($J$2:K116,K116)-1),0)</f>
        <v>2.7</v>
      </c>
      <c r="U116" s="5">
        <f>IFERROR((SUMIF($BD$2:BE116,BD116,$BF$2:BG116)-BF116)/(COUNTIF($J$2:K116,K116)-1),0)</f>
        <v>0.7</v>
      </c>
      <c r="V116" s="5">
        <f t="shared" si="67"/>
        <v>2</v>
      </c>
      <c r="W116" s="9">
        <f>IFERROR((SUMIF($J$2:J116,J116,L$2:L116)-L116)/(COUNTIF($J$2:J116,J116)-1),0)</f>
        <v>1.5714285714285714</v>
      </c>
      <c r="X116" s="9">
        <f>IFERROR((SUMIF($J$2:J116,J116,M$2:M116)-M116)/(COUNTIF($J$2:J116,J116)-1),0)</f>
        <v>0.42857142857142855</v>
      </c>
      <c r="Y116" s="9">
        <f t="shared" si="68"/>
        <v>1.1428571428571428</v>
      </c>
      <c r="Z116" s="1">
        <f>IFERROR((SUMIF($K$2:K116,J116,$M$2:M116))/(COUNTIF($K$2:K116,J116)),0)</f>
        <v>2.2000000000000002</v>
      </c>
      <c r="AA116" s="1">
        <f>IFERROR((SUMIF($K$2:K116,J116,$L$2:L116))/(COUNTIF($K$2:K116,J116)),0)</f>
        <v>0.7</v>
      </c>
      <c r="AB116" s="1">
        <f t="shared" si="69"/>
        <v>1.5000000000000002</v>
      </c>
      <c r="AC116" s="9">
        <f>IFERROR((SUMIF($J$2:J116,K116,$L$2:L116))/(COUNTIF($J$2:J116,K116)),0)</f>
        <v>2.4</v>
      </c>
      <c r="AD116" s="9">
        <f>IFERROR((SUMIF($J$2:J116,K116,$M$2:M116))/(COUNTIF($J$2:J116,K116)),0)</f>
        <v>0.7</v>
      </c>
      <c r="AE116" s="9">
        <f t="shared" si="70"/>
        <v>1.7</v>
      </c>
      <c r="AF116" s="1">
        <f>IFERROR((SUMIF(K$2:K116,K116,M$2:M116)-M116)/(COUNTIF($K$2:K116,K116)-1),0)</f>
        <v>3</v>
      </c>
      <c r="AG116" s="1">
        <f>IFERROR((SUMIF(K$2:K116,K116,L$2:L116)-L116)/(COUNTIF($K$2:K116,K116)-1),0)</f>
        <v>0.7</v>
      </c>
      <c r="AH116" s="1">
        <f t="shared" si="71"/>
        <v>2.2999999999999998</v>
      </c>
      <c r="AI116" s="1">
        <f t="shared" si="72"/>
        <v>1</v>
      </c>
      <c r="AJ116" s="1">
        <f t="shared" si="73"/>
        <v>1</v>
      </c>
      <c r="AK116" s="1">
        <f>SUMIF($J$2:K116,J116,AI$2:AJ116)-AI116</f>
        <v>36</v>
      </c>
      <c r="AL116" s="1">
        <f>SUMIF($AY$2:AZ116,AY116,$BI$2:BJ116)-BI116</f>
        <v>54</v>
      </c>
      <c r="AM116" s="1">
        <f>IFERROR((AK116)/(COUNTIF($J$2:K116,J116)-1),0)</f>
        <v>2.1176470588235294</v>
      </c>
      <c r="AN116" s="1">
        <f>IFERROR((AL116)/(COUNTIF($J$2:K116,K116)-1),0)</f>
        <v>2.7</v>
      </c>
      <c r="AP116" t="str">
        <f t="shared" si="59"/>
        <v>Lillestrøm SK</v>
      </c>
      <c r="AQ116">
        <f>COUNTIF($J$2:J116,J116)</f>
        <v>8</v>
      </c>
      <c r="AR116">
        <f>COUNTIF($K$2:K116,K116)</f>
        <v>11</v>
      </c>
      <c r="AT116" s="1" t="str">
        <f t="shared" si="60"/>
        <v>LASK</v>
      </c>
      <c r="AU116" s="1" t="str">
        <f t="shared" si="61"/>
        <v>Red Bull Salzburg</v>
      </c>
      <c r="AV116">
        <f t="shared" si="62"/>
        <v>3</v>
      </c>
      <c r="AW116" s="1">
        <f t="shared" si="63"/>
        <v>3</v>
      </c>
      <c r="AY116" t="str">
        <f t="shared" si="32"/>
        <v>Red Bull Salzburg</v>
      </c>
      <c r="AZ116" t="str">
        <f t="shared" si="33"/>
        <v>LASK</v>
      </c>
      <c r="BA116">
        <f t="shared" si="34"/>
        <v>3</v>
      </c>
      <c r="BB116">
        <f t="shared" si="35"/>
        <v>3</v>
      </c>
      <c r="BD116" t="str">
        <f t="shared" si="36"/>
        <v>Red Bull Salzburg</v>
      </c>
      <c r="BE116" t="str">
        <f t="shared" si="37"/>
        <v>LASK</v>
      </c>
      <c r="BF116">
        <f t="shared" si="64"/>
        <v>3</v>
      </c>
      <c r="BG116">
        <f t="shared" si="65"/>
        <v>3</v>
      </c>
      <c r="BI116">
        <f t="shared" si="38"/>
        <v>1</v>
      </c>
      <c r="BJ116">
        <f t="shared" si="39"/>
        <v>1</v>
      </c>
    </row>
    <row r="117" spans="1:62" x14ac:dyDescent="0.25">
      <c r="A117" t="s">
        <v>47</v>
      </c>
      <c r="B117" t="s">
        <v>318</v>
      </c>
      <c r="C117" t="s">
        <v>105</v>
      </c>
      <c r="D117" t="s">
        <v>84</v>
      </c>
      <c r="E117" t="s">
        <v>64</v>
      </c>
      <c r="F117" s="15">
        <v>0.60416666666666663</v>
      </c>
      <c r="G117" s="16">
        <v>2586</v>
      </c>
      <c r="H117" s="17">
        <v>7</v>
      </c>
      <c r="I117" s="17">
        <v>0</v>
      </c>
      <c r="J117" s="1" t="s">
        <v>49</v>
      </c>
      <c r="K117" s="1" t="s">
        <v>65</v>
      </c>
      <c r="L117" s="20">
        <v>1</v>
      </c>
      <c r="M117" s="20">
        <v>0</v>
      </c>
      <c r="N117" s="1" t="str">
        <f t="shared" si="48"/>
        <v>S</v>
      </c>
      <c r="O117" s="1" t="str">
        <f t="shared" si="49"/>
        <v>N</v>
      </c>
      <c r="P117" s="1">
        <f t="shared" si="50"/>
        <v>1</v>
      </c>
      <c r="Q117" s="4">
        <f>IFERROR((SUMIF($J$2:K117,J117,$L$2:M117)-L117)/(COUNTIF($J$2:K117,J117)-1),0)</f>
        <v>1.9230769230769231</v>
      </c>
      <c r="R117" s="4">
        <f>IFERROR((SUMIF($AT$2:AT117,AT117,$AV$2:AW117)-AV117)/(COUNTIF($J$2:K117,J117)-1),0)</f>
        <v>0.76923076923076927</v>
      </c>
      <c r="S117" s="4">
        <f t="shared" si="66"/>
        <v>1.1538461538461537</v>
      </c>
      <c r="T117" s="5">
        <f>IFERROR((SUMIF($AY$2:AZ117,AY117,$BA$2:BB117)-BA117)/(COUNTIF($J$2:K117,K117)-1),0)</f>
        <v>2.0769230769230771</v>
      </c>
      <c r="U117" s="5">
        <f>IFERROR((SUMIF($BD$2:BE117,BD117,$BF$2:BG117)-BF117)/(COUNTIF($J$2:K117,K117)-1),0)</f>
        <v>0.69230769230769229</v>
      </c>
      <c r="V117" s="5">
        <f t="shared" si="67"/>
        <v>1.3846153846153848</v>
      </c>
      <c r="W117" s="9">
        <f>IFERROR((SUMIF($J$2:J117,J117,L$2:L117)-L117)/(COUNTIF($J$2:J117,J117)-1),0)</f>
        <v>2.1666666666666665</v>
      </c>
      <c r="X117" s="9">
        <f>IFERROR((SUMIF($J$2:J117,J117,M$2:M117)-M117)/(COUNTIF($J$2:J117,J117)-1),0)</f>
        <v>1.6666666666666667</v>
      </c>
      <c r="Y117" s="9">
        <f t="shared" si="68"/>
        <v>0.49999999999999978</v>
      </c>
      <c r="Z117" s="1">
        <f>IFERROR((SUMIF($K$2:K117,J117,$M$2:M117))/(COUNTIF($K$2:K117,J117)),0)</f>
        <v>1.7142857142857142</v>
      </c>
      <c r="AA117" s="1">
        <f>IFERROR((SUMIF($K$2:K117,J117,$L$2:L117))/(COUNTIF($K$2:K117,J117)),0)</f>
        <v>1</v>
      </c>
      <c r="AB117" s="1">
        <f t="shared" si="69"/>
        <v>0.71428571428571419</v>
      </c>
      <c r="AC117" s="9">
        <f>IFERROR((SUMIF($J$2:J117,K117,$L$2:L117))/(COUNTIF($J$2:J117,K117)),0)</f>
        <v>1.6666666666666667</v>
      </c>
      <c r="AD117" s="9">
        <f>IFERROR((SUMIF($J$2:J117,K117,$M$2:M117))/(COUNTIF($J$2:J117,K117)),0)</f>
        <v>1</v>
      </c>
      <c r="AE117" s="9">
        <f t="shared" si="70"/>
        <v>0.66666666666666674</v>
      </c>
      <c r="AF117" s="1">
        <f>IFERROR((SUMIF(K$2:K117,K117,M$2:M117)-M117)/(COUNTIF($K$2:K117,K117)-1),0)</f>
        <v>2.4285714285714284</v>
      </c>
      <c r="AG117" s="1">
        <f>IFERROR((SUMIF(K$2:K117,K117,L$2:L117)-L117)/(COUNTIF($K$2:K117,K117)-1),0)</f>
        <v>0.42857142857142855</v>
      </c>
      <c r="AH117" s="1">
        <f t="shared" si="71"/>
        <v>1.9999999999999998</v>
      </c>
      <c r="AI117" s="1">
        <f t="shared" si="72"/>
        <v>3</v>
      </c>
      <c r="AJ117" s="1">
        <f t="shared" si="73"/>
        <v>0</v>
      </c>
      <c r="AK117" s="1">
        <f>SUMIF($J$2:K117,J117,AI$2:AJ117)-AI117</f>
        <v>21</v>
      </c>
      <c r="AL117" s="1">
        <f>SUMIF($AY$2:AZ117,AY117,$BI$2:BJ117)-BI117</f>
        <v>27</v>
      </c>
      <c r="AM117" s="1">
        <f>IFERROR((AK117)/(COUNTIF($J$2:K117,J117)-1),0)</f>
        <v>1.6153846153846154</v>
      </c>
      <c r="AN117" s="1">
        <f>IFERROR((AL117)/(COUNTIF($J$2:K117,K117)-1),0)</f>
        <v>2.0769230769230771</v>
      </c>
      <c r="AP117" t="str">
        <f t="shared" si="59"/>
        <v>FK Austria Wien</v>
      </c>
      <c r="AQ117">
        <f>COUNTIF($J$2:J117,J117)</f>
        <v>7</v>
      </c>
      <c r="AR117">
        <f>COUNTIF($K$2:K117,K117)</f>
        <v>8</v>
      </c>
      <c r="AT117" s="1" t="str">
        <f t="shared" si="60"/>
        <v>Wolfsberger AC</v>
      </c>
      <c r="AU117" s="1" t="str">
        <f t="shared" si="61"/>
        <v>SKN St. Pölten</v>
      </c>
      <c r="AV117">
        <f t="shared" si="62"/>
        <v>0</v>
      </c>
      <c r="AW117" s="1">
        <f t="shared" si="63"/>
        <v>1</v>
      </c>
      <c r="AY117" t="str">
        <f t="shared" si="32"/>
        <v>SKN St. Pölten</v>
      </c>
      <c r="AZ117" t="str">
        <f t="shared" si="33"/>
        <v>Wolfsberger AC</v>
      </c>
      <c r="BA117">
        <f t="shared" si="34"/>
        <v>0</v>
      </c>
      <c r="BB117">
        <f t="shared" si="35"/>
        <v>1</v>
      </c>
      <c r="BD117" t="str">
        <f t="shared" si="36"/>
        <v>SKN St. Pölten</v>
      </c>
      <c r="BE117" t="str">
        <f t="shared" si="37"/>
        <v>Wolfsberger AC</v>
      </c>
      <c r="BF117">
        <f t="shared" si="64"/>
        <v>1</v>
      </c>
      <c r="BG117">
        <f t="shared" si="65"/>
        <v>0</v>
      </c>
      <c r="BI117">
        <f t="shared" si="38"/>
        <v>0</v>
      </c>
      <c r="BJ117">
        <f t="shared" si="39"/>
        <v>3</v>
      </c>
    </row>
    <row r="118" spans="1:62" x14ac:dyDescent="0.25">
      <c r="A118" t="s">
        <v>47</v>
      </c>
      <c r="B118" t="s">
        <v>318</v>
      </c>
      <c r="C118" t="s">
        <v>105</v>
      </c>
      <c r="D118" t="s">
        <v>84</v>
      </c>
      <c r="E118" t="s">
        <v>64</v>
      </c>
      <c r="F118" s="15">
        <v>0.60416666666666663</v>
      </c>
      <c r="G118" s="16">
        <v>14600</v>
      </c>
      <c r="H118" s="17">
        <v>3</v>
      </c>
      <c r="I118" s="17">
        <v>0</v>
      </c>
      <c r="J118" s="1" t="s">
        <v>71</v>
      </c>
      <c r="K118" s="1" t="s">
        <v>56</v>
      </c>
      <c r="L118" s="20">
        <v>2</v>
      </c>
      <c r="M118" s="20">
        <v>0</v>
      </c>
      <c r="N118" s="1" t="str">
        <f t="shared" si="48"/>
        <v>S</v>
      </c>
      <c r="O118" s="1" t="str">
        <f t="shared" si="49"/>
        <v>N</v>
      </c>
      <c r="P118" s="1">
        <f t="shared" si="50"/>
        <v>2</v>
      </c>
      <c r="Q118" s="4">
        <f>IFERROR((SUMIF($J$2:K118,J118,$L$2:M118)-L118)/(COUNTIF($J$2:K118,J118)-1),0)</f>
        <v>1.4</v>
      </c>
      <c r="R118" s="4">
        <f>IFERROR((SUMIF($AT$2:AT118,AT118,$AV$2:AW118)-AV118)/(COUNTIF($J$2:K118,J118)-1),0)</f>
        <v>0.3</v>
      </c>
      <c r="S118" s="4">
        <f t="shared" si="66"/>
        <v>1.0999999999999999</v>
      </c>
      <c r="T118" s="5">
        <f>IFERROR((SUMIF($AY$2:AZ118,AY118,$BA$2:BB118)-BA118)/(COUNTIF($J$2:K118,K118)-1),0)</f>
        <v>0.7142857142857143</v>
      </c>
      <c r="U118" s="5">
        <f>IFERROR((SUMIF($BD$2:BE118,BD118,$BF$2:BG118)-BF118)/(COUNTIF($J$2:K118,K118)-1),0)</f>
        <v>1.8571428571428572</v>
      </c>
      <c r="V118" s="5">
        <f t="shared" si="67"/>
        <v>-1.1428571428571428</v>
      </c>
      <c r="W118" s="9">
        <f>IFERROR((SUMIF($J$2:J118,J118,L$2:L118)-L118)/(COUNTIF($J$2:J118,J118)-1),0)</f>
        <v>1.4444444444444444</v>
      </c>
      <c r="X118" s="9">
        <f>IFERROR((SUMIF($J$2:J118,J118,M$2:M118)-M118)/(COUNTIF($J$2:J118,J118)-1),0)</f>
        <v>0.66666666666666663</v>
      </c>
      <c r="Y118" s="9">
        <f t="shared" si="68"/>
        <v>0.77777777777777779</v>
      </c>
      <c r="Z118" s="1">
        <f>IFERROR((SUMIF($K$2:K118,J118,$M$2:M118))/(COUNTIF($K$2:K118,J118)),0)</f>
        <v>1.3636363636363635</v>
      </c>
      <c r="AA118" s="1">
        <f>IFERROR((SUMIF($K$2:K118,J118,$L$2:L118))/(COUNTIF($K$2:K118,J118)),0)</f>
        <v>1.9090909090909092</v>
      </c>
      <c r="AB118" s="1">
        <f t="shared" si="69"/>
        <v>-0.54545454545454564</v>
      </c>
      <c r="AC118" s="9">
        <f>IFERROR((SUMIF($J$2:J118,K118,$L$2:L118))/(COUNTIF($J$2:J118,K118)),0)</f>
        <v>0.7142857142857143</v>
      </c>
      <c r="AD118" s="9">
        <f>IFERROR((SUMIF($J$2:J118,K118,$M$2:M118))/(COUNTIF($J$2:J118,K118)),0)</f>
        <v>2</v>
      </c>
      <c r="AE118" s="9">
        <f t="shared" si="70"/>
        <v>-1.2857142857142856</v>
      </c>
      <c r="AF118" s="1">
        <f>IFERROR((SUMIF(K$2:K118,K118,M$2:M118)-M118)/(COUNTIF($K$2:K118,K118)-1),0)</f>
        <v>0.7142857142857143</v>
      </c>
      <c r="AG118" s="1">
        <f>IFERROR((SUMIF(K$2:K118,K118,L$2:L118)-L118)/(COUNTIF($K$2:K118,K118)-1),0)</f>
        <v>1.7142857142857142</v>
      </c>
      <c r="AH118" s="1">
        <f t="shared" si="71"/>
        <v>-0.99999999999999989</v>
      </c>
      <c r="AI118" s="1">
        <f t="shared" si="72"/>
        <v>3</v>
      </c>
      <c r="AJ118" s="1">
        <f t="shared" si="73"/>
        <v>0</v>
      </c>
      <c r="AK118" s="1">
        <f>SUMIF($J$2:K118,J118,AI$2:AJ118)-AI118</f>
        <v>25</v>
      </c>
      <c r="AL118" s="1">
        <f>SUMIF($AY$2:AZ118,AY118,$BI$2:BJ118)-BI118</f>
        <v>9</v>
      </c>
      <c r="AM118" s="1">
        <f>IFERROR((AK118)/(COUNTIF($J$2:K118,J118)-1),0)</f>
        <v>1.25</v>
      </c>
      <c r="AN118" s="1">
        <f>IFERROR((AL118)/(COUNTIF($J$2:K118,K118)-1),0)</f>
        <v>0.6428571428571429</v>
      </c>
      <c r="AP118" t="str">
        <f t="shared" si="59"/>
        <v>SC Rheindorf Altach</v>
      </c>
      <c r="AQ118">
        <f>COUNTIF($J$2:J118,J118)</f>
        <v>10</v>
      </c>
      <c r="AR118">
        <f>COUNTIF($K$2:K118,K118)</f>
        <v>8</v>
      </c>
      <c r="AT118" s="1" t="str">
        <f t="shared" si="60"/>
        <v>SK Rapid Wien</v>
      </c>
      <c r="AU118" s="1" t="str">
        <f t="shared" si="61"/>
        <v>FC Admira Wacker Mödling</v>
      </c>
      <c r="AV118">
        <f t="shared" si="62"/>
        <v>0</v>
      </c>
      <c r="AW118" s="1">
        <f t="shared" si="63"/>
        <v>2</v>
      </c>
      <c r="AY118" t="str">
        <f t="shared" si="32"/>
        <v>FC Admira Wacker Mödling</v>
      </c>
      <c r="AZ118" t="str">
        <f t="shared" si="33"/>
        <v>SK Rapid Wien</v>
      </c>
      <c r="BA118">
        <f t="shared" si="34"/>
        <v>0</v>
      </c>
      <c r="BB118">
        <f t="shared" si="35"/>
        <v>2</v>
      </c>
      <c r="BD118" t="str">
        <f t="shared" si="36"/>
        <v>FC Admira Wacker Mödling</v>
      </c>
      <c r="BE118" t="str">
        <f t="shared" si="37"/>
        <v>SK Rapid Wien</v>
      </c>
      <c r="BF118">
        <f t="shared" si="64"/>
        <v>2</v>
      </c>
      <c r="BG118">
        <f t="shared" si="65"/>
        <v>0</v>
      </c>
      <c r="BI118">
        <f t="shared" si="38"/>
        <v>0</v>
      </c>
      <c r="BJ118">
        <f t="shared" si="39"/>
        <v>3</v>
      </c>
    </row>
    <row r="119" spans="1:62" x14ac:dyDescent="0.25">
      <c r="A119" t="s">
        <v>41</v>
      </c>
      <c r="B119" t="s">
        <v>258</v>
      </c>
      <c r="C119" t="s">
        <v>105</v>
      </c>
      <c r="D119" t="s">
        <v>84</v>
      </c>
      <c r="E119" t="s">
        <v>37</v>
      </c>
      <c r="F119" s="15">
        <v>0.84722222222222221</v>
      </c>
      <c r="G119" s="16">
        <v>7212</v>
      </c>
      <c r="H119" s="17">
        <v>3</v>
      </c>
      <c r="I119" s="17">
        <v>0</v>
      </c>
      <c r="J119" s="1" t="s">
        <v>80</v>
      </c>
      <c r="K119" s="1" t="s">
        <v>259</v>
      </c>
      <c r="L119" s="20">
        <v>3</v>
      </c>
      <c r="M119" s="20">
        <v>1</v>
      </c>
      <c r="N119" s="1" t="str">
        <f t="shared" si="48"/>
        <v>S</v>
      </c>
      <c r="O119" s="1" t="str">
        <f t="shared" si="49"/>
        <v>N</v>
      </c>
      <c r="P119" s="1">
        <f t="shared" si="50"/>
        <v>2</v>
      </c>
      <c r="Q119" s="4">
        <f>IFERROR((SUMIF($J$2:K119,J119,$L$2:M119)-L119)/(COUNTIF($J$2:K119,J119)-1),0)</f>
        <v>1.2142857142857142</v>
      </c>
      <c r="R119" s="4">
        <f>IFERROR((SUMIF($AT$2:AT119,AT119,$AV$2:AW119)-AV119)/(COUNTIF($J$2:K119,J119)-1),0)</f>
        <v>0.42857142857142855</v>
      </c>
      <c r="S119" s="4">
        <f t="shared" si="66"/>
        <v>0.78571428571428559</v>
      </c>
      <c r="T119" s="5">
        <f>IFERROR((SUMIF($AY$2:AZ119,AY119,$BA$2:BB119)-BA119)/(COUNTIF($J$2:K119,K119)-1),0)</f>
        <v>0</v>
      </c>
      <c r="U119" s="5">
        <f>IFERROR((SUMIF($BD$2:BE119,BD119,$BF$2:BG119)-BF119)/(COUNTIF($J$2:K119,K119)-1),0)</f>
        <v>0</v>
      </c>
      <c r="V119" s="5">
        <f t="shared" si="67"/>
        <v>0</v>
      </c>
      <c r="W119" s="9">
        <f>IFERROR((SUMIF($J$2:J119,J119,L$2:L119)-L119)/(COUNTIF($J$2:J119,J119)-1),0)</f>
        <v>1.8333333333333333</v>
      </c>
      <c r="X119" s="9">
        <f>IFERROR((SUMIF($J$2:J119,J119,M$2:M119)-M119)/(COUNTIF($J$2:J119,J119)-1),0)</f>
        <v>1</v>
      </c>
      <c r="Y119" s="9">
        <f t="shared" si="68"/>
        <v>0.83333333333333326</v>
      </c>
      <c r="Z119" s="1">
        <f>IFERROR((SUMIF($K$2:K119,J119,$M$2:M119))/(COUNTIF($K$2:K119,J119)),0)</f>
        <v>0.75</v>
      </c>
      <c r="AA119" s="1">
        <f>IFERROR((SUMIF($K$2:K119,J119,$L$2:L119))/(COUNTIF($K$2:K119,J119)),0)</f>
        <v>0.625</v>
      </c>
      <c r="AB119" s="1">
        <f t="shared" si="69"/>
        <v>0.125</v>
      </c>
      <c r="AC119" s="9">
        <f>IFERROR((SUMIF($J$2:J119,K119,$L$2:L119))/(COUNTIF($J$2:J119,K119)),0)</f>
        <v>0</v>
      </c>
      <c r="AD119" s="9">
        <f>IFERROR((SUMIF($J$2:J119,K119,$M$2:M119))/(COUNTIF($J$2:J119,K119)),0)</f>
        <v>0</v>
      </c>
      <c r="AE119" s="9">
        <f t="shared" si="70"/>
        <v>0</v>
      </c>
      <c r="AF119" s="1">
        <f>IFERROR((SUMIF(K$2:K119,K119,M$2:M119)-M119)/(COUNTIF($K$2:K119,K119)-1),0)</f>
        <v>0</v>
      </c>
      <c r="AG119" s="1">
        <f>IFERROR((SUMIF(K$2:K119,K119,L$2:L119)-L119)/(COUNTIF($K$2:K119,K119)-1),0)</f>
        <v>0</v>
      </c>
      <c r="AH119" s="1">
        <f t="shared" si="71"/>
        <v>0</v>
      </c>
      <c r="AI119" s="1">
        <f t="shared" si="72"/>
        <v>3</v>
      </c>
      <c r="AJ119" s="1">
        <f t="shared" si="73"/>
        <v>0</v>
      </c>
      <c r="AK119" s="1">
        <f>SUMIF($J$2:K119,J119,AI$2:AJ119)-AI119</f>
        <v>24</v>
      </c>
      <c r="AL119" s="1">
        <f>SUMIF($AY$2:AZ119,AY119,$BI$2:BJ119)-BI119</f>
        <v>0</v>
      </c>
      <c r="AM119" s="1">
        <f>IFERROR((AK119)/(COUNTIF($J$2:K119,J119)-1),0)</f>
        <v>1.7142857142857142</v>
      </c>
      <c r="AN119" s="1">
        <f>IFERROR((AL119)/(COUNTIF($J$2:K119,K119)-1),0)</f>
        <v>0</v>
      </c>
      <c r="AP119" t="str">
        <f t="shared" si="59"/>
        <v>FC Wacker Innsbruck</v>
      </c>
      <c r="AQ119">
        <f>COUNTIF($J$2:J119,J119)</f>
        <v>7</v>
      </c>
      <c r="AR119">
        <f>COUNTIF($K$2:K119,K119)</f>
        <v>1</v>
      </c>
      <c r="AT119" s="1" t="str">
        <f t="shared" si="60"/>
        <v>FK Austria Wien</v>
      </c>
      <c r="AU119" s="1" t="str">
        <f t="shared" si="61"/>
        <v>Floridsdorfer AC</v>
      </c>
      <c r="AV119">
        <f t="shared" si="62"/>
        <v>1</v>
      </c>
      <c r="AW119" s="1">
        <f t="shared" si="63"/>
        <v>3</v>
      </c>
      <c r="AY119" t="str">
        <f t="shared" si="32"/>
        <v>Floridsdorfer AC</v>
      </c>
      <c r="AZ119" t="str">
        <f t="shared" si="33"/>
        <v>FK Austria Wien</v>
      </c>
      <c r="BA119">
        <f t="shared" si="34"/>
        <v>1</v>
      </c>
      <c r="BB119">
        <f t="shared" si="35"/>
        <v>3</v>
      </c>
      <c r="BD119" t="str">
        <f t="shared" si="36"/>
        <v>Floridsdorfer AC</v>
      </c>
      <c r="BE119" t="str">
        <f t="shared" si="37"/>
        <v>FK Austria Wien</v>
      </c>
      <c r="BF119">
        <f t="shared" si="64"/>
        <v>3</v>
      </c>
      <c r="BG119">
        <f t="shared" si="65"/>
        <v>1</v>
      </c>
      <c r="BI119">
        <f t="shared" si="38"/>
        <v>0</v>
      </c>
      <c r="BJ119">
        <f t="shared" si="39"/>
        <v>3</v>
      </c>
    </row>
    <row r="120" spans="1:62" x14ac:dyDescent="0.25">
      <c r="A120" t="s">
        <v>41</v>
      </c>
      <c r="B120" t="s">
        <v>258</v>
      </c>
      <c r="C120" t="s">
        <v>105</v>
      </c>
      <c r="D120" t="s">
        <v>84</v>
      </c>
      <c r="E120" t="s">
        <v>37</v>
      </c>
      <c r="F120" s="15">
        <v>0.75</v>
      </c>
      <c r="G120" s="16">
        <v>1467</v>
      </c>
      <c r="H120" s="17">
        <v>3</v>
      </c>
      <c r="I120" s="17">
        <v>0</v>
      </c>
      <c r="J120" s="1" t="s">
        <v>216</v>
      </c>
      <c r="K120" s="1" t="s">
        <v>245</v>
      </c>
      <c r="L120" s="20">
        <v>4</v>
      </c>
      <c r="M120" s="20">
        <v>3</v>
      </c>
      <c r="N120" s="1" t="str">
        <f t="shared" si="48"/>
        <v>S</v>
      </c>
      <c r="O120" s="1" t="str">
        <f t="shared" si="49"/>
        <v>N</v>
      </c>
      <c r="P120" s="1">
        <f t="shared" si="50"/>
        <v>1</v>
      </c>
      <c r="Q120" s="4">
        <f>IFERROR((SUMIF($J$2:K120,J120,$L$2:M120)-L120)/(COUNTIF($J$2:K120,J120)-1),0)</f>
        <v>1.5714285714285714</v>
      </c>
      <c r="R120" s="4">
        <f>IFERROR((SUMIF($AT$2:AT120,AT120,$AV$2:AW120)-AV120)/(COUNTIF($J$2:K120,J120)-1),0)</f>
        <v>0.42857142857142855</v>
      </c>
      <c r="S120" s="4">
        <f t="shared" si="66"/>
        <v>1.1428571428571428</v>
      </c>
      <c r="T120" s="5">
        <f>IFERROR((SUMIF($AY$2:AZ120,AY120,$BA$2:BB120)-BA120)/(COUNTIF($J$2:K120,K120)-1),0)</f>
        <v>1.3571428571428572</v>
      </c>
      <c r="U120" s="5">
        <f>IFERROR((SUMIF($BD$2:BE120,BD120,$BF$2:BG120)-BF120)/(COUNTIF($J$2:K120,K120)-1),0)</f>
        <v>1.6428571428571428</v>
      </c>
      <c r="V120" s="5">
        <f t="shared" si="67"/>
        <v>-0.28571428571428559</v>
      </c>
      <c r="W120" s="9">
        <f>IFERROR((SUMIF($J$2:J120,J120,L$2:L120)-L120)/(COUNTIF($J$2:J120,J120)-1),0)</f>
        <v>1.75</v>
      </c>
      <c r="X120" s="9">
        <f>IFERROR((SUMIF($J$2:J120,J120,M$2:M120)-M120)/(COUNTIF($J$2:J120,J120)-1),0)</f>
        <v>0.75</v>
      </c>
      <c r="Y120" s="9">
        <f t="shared" si="68"/>
        <v>1</v>
      </c>
      <c r="Z120" s="1">
        <f>IFERROR((SUMIF($K$2:K120,J120,$M$2:M120))/(COUNTIF($K$2:K120,J120)),0)</f>
        <v>1.3333333333333333</v>
      </c>
      <c r="AA120" s="1">
        <f>IFERROR((SUMIF($K$2:K120,J120,$L$2:L120))/(COUNTIF($K$2:K120,J120)),0)</f>
        <v>2.3333333333333335</v>
      </c>
      <c r="AB120" s="1">
        <f t="shared" si="69"/>
        <v>-1.0000000000000002</v>
      </c>
      <c r="AC120" s="9">
        <f>IFERROR((SUMIF($J$2:J120,K120,$L$2:L120))/(COUNTIF($J$2:J120,K120)),0)</f>
        <v>1</v>
      </c>
      <c r="AD120" s="9">
        <f>IFERROR((SUMIF($J$2:J120,K120,$M$2:M120))/(COUNTIF($J$2:J120,K120)),0)</f>
        <v>1.5</v>
      </c>
      <c r="AE120" s="9">
        <f t="shared" si="70"/>
        <v>-0.5</v>
      </c>
      <c r="AF120" s="1">
        <f>IFERROR((SUMIF(K$2:K120,K120,M$2:M120)-M120)/(COUNTIF($K$2:K120,K120)-1),0)</f>
        <v>1.625</v>
      </c>
      <c r="AG120" s="1">
        <f>IFERROR((SUMIF(K$2:K120,K120,L$2:L120)-L120)/(COUNTIF($K$2:K120,K120)-1),0)</f>
        <v>1.75</v>
      </c>
      <c r="AH120" s="1">
        <f t="shared" si="71"/>
        <v>-0.125</v>
      </c>
      <c r="AI120" s="1">
        <f t="shared" si="72"/>
        <v>3</v>
      </c>
      <c r="AJ120" s="1">
        <f t="shared" si="73"/>
        <v>0</v>
      </c>
      <c r="AK120" s="1">
        <f>SUMIF($J$2:K120,J120,AI$2:AJ120)-AI120</f>
        <v>19</v>
      </c>
      <c r="AL120" s="1">
        <f>SUMIF($AY$2:AZ120,AY120,$BI$2:BJ120)-BI120</f>
        <v>17</v>
      </c>
      <c r="AM120" s="1">
        <f>IFERROR((AK120)/(COUNTIF($J$2:K120,J120)-1),0)</f>
        <v>1.3571428571428572</v>
      </c>
      <c r="AN120" s="1">
        <f>IFERROR((AL120)/(COUNTIF($J$2:K120,K120)-1),0)</f>
        <v>1.2142857142857142</v>
      </c>
      <c r="AP120" t="str">
        <f t="shared" si="59"/>
        <v>FC Admira Wacker Mödling</v>
      </c>
      <c r="AQ120">
        <f>COUNTIF($J$2:J120,J120)</f>
        <v>9</v>
      </c>
      <c r="AR120">
        <f>COUNTIF($K$2:K120,K120)</f>
        <v>9</v>
      </c>
      <c r="AT120" s="1" t="str">
        <f t="shared" si="60"/>
        <v>TSV Hartberg</v>
      </c>
      <c r="AU120" s="1" t="str">
        <f t="shared" si="61"/>
        <v>FC Wacker Innsbruck</v>
      </c>
      <c r="AV120">
        <f t="shared" si="62"/>
        <v>3</v>
      </c>
      <c r="AW120" s="1">
        <f t="shared" si="63"/>
        <v>4</v>
      </c>
      <c r="AY120" t="str">
        <f t="shared" si="32"/>
        <v>FC Wacker Innsbruck</v>
      </c>
      <c r="AZ120" t="str">
        <f t="shared" si="33"/>
        <v>TSV Hartberg</v>
      </c>
      <c r="BA120">
        <f t="shared" si="34"/>
        <v>3</v>
      </c>
      <c r="BB120">
        <f t="shared" si="35"/>
        <v>4</v>
      </c>
      <c r="BD120" t="str">
        <f t="shared" si="36"/>
        <v>FC Wacker Innsbruck</v>
      </c>
      <c r="BE120" t="str">
        <f t="shared" si="37"/>
        <v>TSV Hartberg</v>
      </c>
      <c r="BF120">
        <f t="shared" si="64"/>
        <v>4</v>
      </c>
      <c r="BG120">
        <f t="shared" si="65"/>
        <v>3</v>
      </c>
      <c r="BI120">
        <f t="shared" si="38"/>
        <v>0</v>
      </c>
      <c r="BJ120">
        <f t="shared" si="39"/>
        <v>3</v>
      </c>
    </row>
    <row r="121" spans="1:62" x14ac:dyDescent="0.25">
      <c r="A121" t="s">
        <v>41</v>
      </c>
      <c r="B121" t="s">
        <v>319</v>
      </c>
      <c r="C121" t="s">
        <v>105</v>
      </c>
      <c r="D121" t="s">
        <v>84</v>
      </c>
      <c r="E121" t="s">
        <v>46</v>
      </c>
      <c r="F121" s="15">
        <v>0.77083333333333337</v>
      </c>
      <c r="G121" s="16">
        <v>3500</v>
      </c>
      <c r="H121" s="17">
        <v>3</v>
      </c>
      <c r="I121" s="17">
        <v>0</v>
      </c>
      <c r="J121" s="1" t="s">
        <v>320</v>
      </c>
      <c r="K121" s="1" t="s">
        <v>40</v>
      </c>
      <c r="L121" s="20">
        <v>0</v>
      </c>
      <c r="M121" s="20">
        <v>1</v>
      </c>
      <c r="N121" s="1" t="str">
        <f t="shared" si="48"/>
        <v>N</v>
      </c>
      <c r="O121" s="1" t="str">
        <f t="shared" si="49"/>
        <v>S</v>
      </c>
      <c r="P121" s="1">
        <f t="shared" si="50"/>
        <v>-1</v>
      </c>
      <c r="Q121" s="4">
        <f>IFERROR((SUMIF($J$2:K121,J121,$L$2:M121)-L121)/(COUNTIF($J$2:K121,J121)-1),0)</f>
        <v>0</v>
      </c>
      <c r="R121" s="4">
        <f>IFERROR((SUMIF($AT$2:AT121,AT121,$AV$2:AW121)-AV121)/(COUNTIF($J$2:K121,J121)-1),0)</f>
        <v>0</v>
      </c>
      <c r="S121" s="4">
        <f t="shared" si="66"/>
        <v>0</v>
      </c>
      <c r="T121" s="5">
        <f>IFERROR((SUMIF($AY$2:AZ121,AY121,$BA$2:BB121)-BA121)/(COUNTIF($J$2:K121,K121)-1),0)</f>
        <v>2.7142857142857144</v>
      </c>
      <c r="U121" s="5">
        <f>IFERROR((SUMIF($BD$2:BE121,BD121,$BF$2:BG121)-BF121)/(COUNTIF($J$2:K121,K121)-1),0)</f>
        <v>0.80952380952380953</v>
      </c>
      <c r="V121" s="5">
        <f t="shared" si="67"/>
        <v>1.9047619047619049</v>
      </c>
      <c r="W121" s="9">
        <f>IFERROR((SUMIF($J$2:J121,J121,L$2:L121)-L121)/(COUNTIF($J$2:J121,J121)-1),0)</f>
        <v>0</v>
      </c>
      <c r="X121" s="9">
        <f>IFERROR((SUMIF($J$2:J121,J121,M$2:M121)-M121)/(COUNTIF($J$2:J121,J121)-1),0)</f>
        <v>0</v>
      </c>
      <c r="Y121" s="9">
        <f t="shared" si="68"/>
        <v>0</v>
      </c>
      <c r="Z121" s="1">
        <f>IFERROR((SUMIF($K$2:K121,J121,$M$2:M121))/(COUNTIF($K$2:K121,J121)),0)</f>
        <v>0</v>
      </c>
      <c r="AA121" s="1">
        <f>IFERROR((SUMIF($K$2:K121,J121,$L$2:L121))/(COUNTIF($K$2:K121,J121)),0)</f>
        <v>0</v>
      </c>
      <c r="AB121" s="1">
        <f t="shared" si="69"/>
        <v>0</v>
      </c>
      <c r="AC121" s="9">
        <f>IFERROR((SUMIF($J$2:J121,K121,$L$2:L121))/(COUNTIF($J$2:J121,K121)),0)</f>
        <v>2.4</v>
      </c>
      <c r="AD121" s="9">
        <f>IFERROR((SUMIF($J$2:J121,K121,$M$2:M121))/(COUNTIF($J$2:J121,K121)),0)</f>
        <v>0.7</v>
      </c>
      <c r="AE121" s="9">
        <f t="shared" si="70"/>
        <v>1.7</v>
      </c>
      <c r="AF121" s="1">
        <f>IFERROR((SUMIF(K$2:K121,K121,M$2:M121)-M121)/(COUNTIF($K$2:K121,K121)-1),0)</f>
        <v>3</v>
      </c>
      <c r="AG121" s="1">
        <f>IFERROR((SUMIF(K$2:K121,K121,L$2:L121)-L121)/(COUNTIF($K$2:K121,K121)-1),0)</f>
        <v>0.90909090909090906</v>
      </c>
      <c r="AH121" s="1">
        <f t="shared" si="71"/>
        <v>2.0909090909090908</v>
      </c>
      <c r="AI121" s="1">
        <f t="shared" si="72"/>
        <v>0</v>
      </c>
      <c r="AJ121" s="1">
        <f t="shared" si="73"/>
        <v>3</v>
      </c>
      <c r="AK121" s="1">
        <f>SUMIF($J$2:K121,J121,AI$2:AJ121)-AI121</f>
        <v>0</v>
      </c>
      <c r="AL121" s="1">
        <f>SUMIF($AY$2:AZ121,AY121,$BI$2:BJ121)-BI121</f>
        <v>55</v>
      </c>
      <c r="AM121" s="1">
        <f>IFERROR((AK121)/(COUNTIF($J$2:K121,J121)-1),0)</f>
        <v>0</v>
      </c>
      <c r="AN121" s="1">
        <f>IFERROR((AL121)/(COUNTIF($J$2:K121,K121)-1),0)</f>
        <v>2.6190476190476191</v>
      </c>
      <c r="AP121" t="e">
        <f t="shared" si="59"/>
        <v>#N/A</v>
      </c>
      <c r="AQ121">
        <f>COUNTIF($J$2:J121,J121)</f>
        <v>1</v>
      </c>
      <c r="AR121">
        <f>COUNTIF($K$2:K121,K121)</f>
        <v>12</v>
      </c>
      <c r="AT121" s="1" t="str">
        <f t="shared" si="60"/>
        <v>SC Austria Lustenau</v>
      </c>
      <c r="AU121" s="1" t="str">
        <f t="shared" si="61"/>
        <v>Red Bull Salzburg</v>
      </c>
      <c r="AV121">
        <f t="shared" si="62"/>
        <v>1</v>
      </c>
      <c r="AW121" s="1">
        <f t="shared" si="63"/>
        <v>0</v>
      </c>
      <c r="AY121" t="str">
        <f t="shared" si="32"/>
        <v>Red Bull Salzburg</v>
      </c>
      <c r="AZ121" t="str">
        <f t="shared" si="33"/>
        <v>SC Austria Lustenau</v>
      </c>
      <c r="BA121">
        <f t="shared" si="34"/>
        <v>1</v>
      </c>
      <c r="BB121">
        <f t="shared" si="35"/>
        <v>0</v>
      </c>
      <c r="BD121" t="str">
        <f t="shared" si="36"/>
        <v>Red Bull Salzburg</v>
      </c>
      <c r="BE121" t="str">
        <f t="shared" si="37"/>
        <v>SC Austria Lustenau</v>
      </c>
      <c r="BF121">
        <f t="shared" si="64"/>
        <v>0</v>
      </c>
      <c r="BG121">
        <f t="shared" si="65"/>
        <v>1</v>
      </c>
      <c r="BI121">
        <f t="shared" si="38"/>
        <v>3</v>
      </c>
      <c r="BJ121">
        <f t="shared" si="39"/>
        <v>0</v>
      </c>
    </row>
    <row r="122" spans="1:62" x14ac:dyDescent="0.25">
      <c r="A122" t="s">
        <v>41</v>
      </c>
      <c r="B122" t="s">
        <v>319</v>
      </c>
      <c r="C122" t="s">
        <v>105</v>
      </c>
      <c r="D122" t="s">
        <v>84</v>
      </c>
      <c r="E122" t="s">
        <v>46</v>
      </c>
      <c r="F122" s="15">
        <v>0.77083333333333337</v>
      </c>
      <c r="G122" s="16">
        <v>2243</v>
      </c>
      <c r="H122" s="17">
        <v>3</v>
      </c>
      <c r="I122" s="17">
        <v>0</v>
      </c>
      <c r="J122" s="1" t="s">
        <v>58</v>
      </c>
      <c r="K122" s="1" t="s">
        <v>0</v>
      </c>
      <c r="L122" s="20">
        <v>0</v>
      </c>
      <c r="M122" s="20">
        <v>3</v>
      </c>
      <c r="N122" s="1" t="str">
        <f t="shared" si="48"/>
        <v>N</v>
      </c>
      <c r="O122" s="1" t="str">
        <f t="shared" si="49"/>
        <v>S</v>
      </c>
      <c r="P122" s="1">
        <f t="shared" si="50"/>
        <v>-3</v>
      </c>
      <c r="Q122" s="4">
        <f>IFERROR((SUMIF($J$2:K122,J122,$L$2:M122)-L122)/(COUNTIF($J$2:K122,J122)-1),0)</f>
        <v>1.5714285714285714</v>
      </c>
      <c r="R122" s="4">
        <f>IFERROR((SUMIF($AT$2:AT122,AT122,$AV$2:AW122)-AV122)/(COUNTIF($J$2:K122,J122)-1),0)</f>
        <v>0.7857142857142857</v>
      </c>
      <c r="S122" s="4">
        <f t="shared" si="66"/>
        <v>0.7857142857142857</v>
      </c>
      <c r="T122" s="5">
        <f>IFERROR((SUMIF($AY$2:AZ122,AY122,$BA$2:BB122)-BA122)/(COUNTIF($J$2:K122,K122)-1),0)</f>
        <v>2</v>
      </c>
      <c r="U122" s="5">
        <f>IFERROR((SUMIF($BD$2:BE122,BD122,$BF$2:BG122)-BF122)/(COUNTIF($J$2:K122,K122)-1),0)</f>
        <v>0.72222222222222221</v>
      </c>
      <c r="V122" s="5">
        <f t="shared" si="67"/>
        <v>1.2777777777777777</v>
      </c>
      <c r="W122" s="9">
        <f>IFERROR((SUMIF($J$2:J122,J122,L$2:L122)-L122)/(COUNTIF($J$2:J122,J122)-1),0)</f>
        <v>1.3333333333333333</v>
      </c>
      <c r="X122" s="9">
        <f>IFERROR((SUMIF($J$2:J122,J122,M$2:M122)-M122)/(COUNTIF($J$2:J122,J122)-1),0)</f>
        <v>1.8333333333333333</v>
      </c>
      <c r="Y122" s="9">
        <f t="shared" si="68"/>
        <v>-0.5</v>
      </c>
      <c r="Z122" s="1">
        <f>IFERROR((SUMIF($K$2:K122,J122,$M$2:M122))/(COUNTIF($K$2:K122,J122)),0)</f>
        <v>1.75</v>
      </c>
      <c r="AA122" s="1">
        <f>IFERROR((SUMIF($K$2:K122,J122,$L$2:L122))/(COUNTIF($K$2:K122,J122)),0)</f>
        <v>1.125</v>
      </c>
      <c r="AB122" s="1">
        <f t="shared" si="69"/>
        <v>0.625</v>
      </c>
      <c r="AC122" s="9">
        <f>IFERROR((SUMIF($J$2:J122,K122,$L$2:L122))/(COUNTIF($J$2:J122,K122)),0)</f>
        <v>1.75</v>
      </c>
      <c r="AD122" s="9">
        <f>IFERROR((SUMIF($J$2:J122,K122,$M$2:M122))/(COUNTIF($J$2:J122,K122)),0)</f>
        <v>0.75</v>
      </c>
      <c r="AE122" s="9">
        <f t="shared" si="70"/>
        <v>1</v>
      </c>
      <c r="AF122" s="1">
        <f>IFERROR((SUMIF(K$2:K122,K122,M$2:M122)-M122)/(COUNTIF($K$2:K122,K122)-1),0)</f>
        <v>2.2000000000000002</v>
      </c>
      <c r="AG122" s="1">
        <f>IFERROR((SUMIF(K$2:K122,K122,L$2:L122)-L122)/(COUNTIF($K$2:K122,K122)-1),0)</f>
        <v>0.7</v>
      </c>
      <c r="AH122" s="1">
        <f t="shared" si="71"/>
        <v>1.5000000000000002</v>
      </c>
      <c r="AI122" s="1">
        <f t="shared" si="72"/>
        <v>0</v>
      </c>
      <c r="AJ122" s="1">
        <f t="shared" si="73"/>
        <v>3</v>
      </c>
      <c r="AK122" s="1">
        <f>SUMIF($J$2:K122,J122,AI$2:AJ122)-AI122</f>
        <v>16</v>
      </c>
      <c r="AL122" s="1">
        <f>SUMIF($AY$2:AZ122,AY122,$BI$2:BJ122)-BI122</f>
        <v>37</v>
      </c>
      <c r="AM122" s="1">
        <f>IFERROR((AK122)/(COUNTIF($J$2:K122,J122)-1),0)</f>
        <v>1.1428571428571428</v>
      </c>
      <c r="AN122" s="1">
        <f>IFERROR((AL122)/(COUNTIF($J$2:K122,K122)-1),0)</f>
        <v>2.0555555555555554</v>
      </c>
      <c r="AP122" t="str">
        <f t="shared" si="59"/>
        <v>SV Mattersburg</v>
      </c>
      <c r="AQ122">
        <f>COUNTIF($J$2:J122,J122)</f>
        <v>7</v>
      </c>
      <c r="AR122">
        <f>COUNTIF($K$2:K122,K122)</f>
        <v>11</v>
      </c>
      <c r="AT122" s="1" t="str">
        <f t="shared" si="60"/>
        <v>SC Rheindorf Altach</v>
      </c>
      <c r="AU122" s="1" t="str">
        <f t="shared" si="61"/>
        <v>LASK</v>
      </c>
      <c r="AV122">
        <f t="shared" si="62"/>
        <v>3</v>
      </c>
      <c r="AW122" s="1">
        <f t="shared" si="63"/>
        <v>0</v>
      </c>
      <c r="AY122" t="str">
        <f t="shared" si="32"/>
        <v>LASK</v>
      </c>
      <c r="AZ122" t="str">
        <f t="shared" si="33"/>
        <v>SC Rheindorf Altach</v>
      </c>
      <c r="BA122">
        <f t="shared" si="34"/>
        <v>3</v>
      </c>
      <c r="BB122">
        <f t="shared" si="35"/>
        <v>0</v>
      </c>
      <c r="BD122" t="str">
        <f t="shared" si="36"/>
        <v>LASK</v>
      </c>
      <c r="BE122" t="str">
        <f t="shared" si="37"/>
        <v>SC Rheindorf Altach</v>
      </c>
      <c r="BF122">
        <f t="shared" si="64"/>
        <v>0</v>
      </c>
      <c r="BG122">
        <f t="shared" si="65"/>
        <v>3</v>
      </c>
      <c r="BI122">
        <f t="shared" si="38"/>
        <v>3</v>
      </c>
      <c r="BJ122">
        <f t="shared" si="39"/>
        <v>0</v>
      </c>
    </row>
    <row r="123" spans="1:62" x14ac:dyDescent="0.25">
      <c r="A123" t="s">
        <v>41</v>
      </c>
      <c r="B123" t="s">
        <v>319</v>
      </c>
      <c r="C123" t="s">
        <v>105</v>
      </c>
      <c r="D123" t="s">
        <v>84</v>
      </c>
      <c r="E123" t="s">
        <v>46</v>
      </c>
      <c r="F123" s="15">
        <v>0.79166666666666663</v>
      </c>
      <c r="G123" s="16">
        <v>720</v>
      </c>
      <c r="H123" s="17">
        <v>3</v>
      </c>
      <c r="I123" s="17">
        <v>0</v>
      </c>
      <c r="J123" s="1" t="s">
        <v>345</v>
      </c>
      <c r="K123" s="1" t="s">
        <v>65</v>
      </c>
      <c r="L123" s="20">
        <v>2</v>
      </c>
      <c r="M123" s="20">
        <v>3</v>
      </c>
      <c r="N123" s="1" t="str">
        <f t="shared" si="48"/>
        <v>N</v>
      </c>
      <c r="O123" s="1" t="str">
        <f t="shared" si="49"/>
        <v>S</v>
      </c>
      <c r="P123" s="1">
        <f t="shared" si="50"/>
        <v>-1</v>
      </c>
      <c r="Q123" s="4">
        <f>IFERROR((SUMIF($J$2:K123,J123,$L$2:M123)-L123)/(COUNTIF($J$2:K123,J123)-1),0)</f>
        <v>0</v>
      </c>
      <c r="R123" s="4">
        <f>IFERROR((SUMIF($AT$2:AT123,AT123,$AV$2:AW123)-AV123)/(COUNTIF($J$2:K123,J123)-1),0)</f>
        <v>0</v>
      </c>
      <c r="S123" s="4">
        <f t="shared" si="66"/>
        <v>0</v>
      </c>
      <c r="T123" s="5">
        <f>IFERROR((SUMIF($AY$2:AZ123,AY123,$BA$2:BB123)-BA123)/(COUNTIF($J$2:K123,K123)-1),0)</f>
        <v>1.9285714285714286</v>
      </c>
      <c r="U123" s="5">
        <f>IFERROR((SUMIF($BD$2:BE123,BD123,$BF$2:BG123)-BF123)/(COUNTIF($J$2:K123,K123)-1),0)</f>
        <v>0.7142857142857143</v>
      </c>
      <c r="V123" s="5">
        <f t="shared" si="67"/>
        <v>1.2142857142857144</v>
      </c>
      <c r="W123" s="9">
        <f>IFERROR((SUMIF($J$2:J123,J123,L$2:L123)-L123)/(COUNTIF($J$2:J123,J123)-1),0)</f>
        <v>0</v>
      </c>
      <c r="X123" s="9">
        <f>IFERROR((SUMIF($J$2:J123,J123,M$2:M123)-M123)/(COUNTIF($J$2:J123,J123)-1),0)</f>
        <v>0</v>
      </c>
      <c r="Y123" s="9">
        <f t="shared" si="68"/>
        <v>0</v>
      </c>
      <c r="Z123" s="1">
        <f>IFERROR((SUMIF($K$2:K123,J123,$M$2:M123))/(COUNTIF($K$2:K123,J123)),0)</f>
        <v>0</v>
      </c>
      <c r="AA123" s="1">
        <f>IFERROR((SUMIF($K$2:K123,J123,$L$2:L123))/(COUNTIF($K$2:K123,J123)),0)</f>
        <v>0</v>
      </c>
      <c r="AB123" s="1">
        <f t="shared" si="69"/>
        <v>0</v>
      </c>
      <c r="AC123" s="9">
        <f>IFERROR((SUMIF($J$2:J123,K123,$L$2:L123))/(COUNTIF($J$2:J123,K123)),0)</f>
        <v>1.6666666666666667</v>
      </c>
      <c r="AD123" s="9">
        <f>IFERROR((SUMIF($J$2:J123,K123,$M$2:M123))/(COUNTIF($J$2:J123,K123)),0)</f>
        <v>1</v>
      </c>
      <c r="AE123" s="9">
        <f t="shared" si="70"/>
        <v>0.66666666666666674</v>
      </c>
      <c r="AF123" s="1">
        <f>IFERROR((SUMIF(K$2:K123,K123,M$2:M123)-M123)/(COUNTIF($K$2:K123,K123)-1),0)</f>
        <v>2.125</v>
      </c>
      <c r="AG123" s="1">
        <f>IFERROR((SUMIF(K$2:K123,K123,L$2:L123)-L123)/(COUNTIF($K$2:K123,K123)-1),0)</f>
        <v>0.5</v>
      </c>
      <c r="AH123" s="1">
        <f t="shared" si="71"/>
        <v>1.625</v>
      </c>
      <c r="AI123" s="1">
        <f t="shared" si="72"/>
        <v>0</v>
      </c>
      <c r="AJ123" s="1">
        <f t="shared" si="73"/>
        <v>3</v>
      </c>
      <c r="AK123" s="1">
        <f>SUMIF($J$2:K123,J123,AI$2:AJ123)-AI123</f>
        <v>0</v>
      </c>
      <c r="AL123" s="1">
        <f>SUMIF($AY$2:AZ123,AY123,$BI$2:BJ123)-BI123</f>
        <v>27</v>
      </c>
      <c r="AM123" s="1">
        <f>IFERROR((AK123)/(COUNTIF($J$2:K123,J123)-1),0)</f>
        <v>0</v>
      </c>
      <c r="AN123" s="1">
        <f>IFERROR((AL123)/(COUNTIF($J$2:K123,K123)-1),0)</f>
        <v>1.9285714285714286</v>
      </c>
      <c r="AP123" t="e">
        <f t="shared" si="59"/>
        <v>#N/A</v>
      </c>
      <c r="AQ123">
        <f>COUNTIF($J$2:J123,J123)</f>
        <v>1</v>
      </c>
      <c r="AR123">
        <f>COUNTIF($K$2:K123,K123)</f>
        <v>9</v>
      </c>
      <c r="AT123" s="1" t="str">
        <f t="shared" si="60"/>
        <v>SV Lafnitz</v>
      </c>
      <c r="AU123" s="1" t="str">
        <f t="shared" si="61"/>
        <v>SKN St. Pölten</v>
      </c>
      <c r="AV123">
        <f t="shared" si="62"/>
        <v>3</v>
      </c>
      <c r="AW123" s="1">
        <f t="shared" si="63"/>
        <v>2</v>
      </c>
      <c r="AY123" t="str">
        <f t="shared" si="32"/>
        <v>SKN St. Pölten</v>
      </c>
      <c r="AZ123" t="str">
        <f t="shared" si="33"/>
        <v>SV Lafnitz</v>
      </c>
      <c r="BA123">
        <f t="shared" si="34"/>
        <v>3</v>
      </c>
      <c r="BB123">
        <f t="shared" si="35"/>
        <v>2</v>
      </c>
      <c r="BD123" t="str">
        <f t="shared" si="36"/>
        <v>SKN St. Pölten</v>
      </c>
      <c r="BE123" t="str">
        <f t="shared" si="37"/>
        <v>SV Lafnitz</v>
      </c>
      <c r="BF123">
        <f t="shared" si="64"/>
        <v>2</v>
      </c>
      <c r="BG123">
        <f t="shared" si="65"/>
        <v>3</v>
      </c>
      <c r="BI123">
        <f t="shared" si="38"/>
        <v>3</v>
      </c>
      <c r="BJ123">
        <f t="shared" si="39"/>
        <v>0</v>
      </c>
    </row>
    <row r="124" spans="1:62" x14ac:dyDescent="0.25">
      <c r="A124" t="s">
        <v>41</v>
      </c>
      <c r="B124" t="s">
        <v>319</v>
      </c>
      <c r="C124" t="s">
        <v>105</v>
      </c>
      <c r="D124" t="s">
        <v>84</v>
      </c>
      <c r="E124" t="s">
        <v>46</v>
      </c>
      <c r="F124" s="15">
        <v>0.75</v>
      </c>
      <c r="G124" s="16">
        <v>3755</v>
      </c>
      <c r="H124" s="17">
        <v>3</v>
      </c>
      <c r="I124" s="17">
        <v>0</v>
      </c>
      <c r="J124" s="1" t="s">
        <v>49</v>
      </c>
      <c r="K124" s="1" t="s">
        <v>71</v>
      </c>
      <c r="L124" s="20">
        <v>0</v>
      </c>
      <c r="M124" s="20">
        <v>3</v>
      </c>
      <c r="N124" s="1" t="str">
        <f t="shared" si="48"/>
        <v>N</v>
      </c>
      <c r="O124" s="1" t="str">
        <f t="shared" si="49"/>
        <v>S</v>
      </c>
      <c r="P124" s="1">
        <f t="shared" si="50"/>
        <v>-3</v>
      </c>
      <c r="Q124" s="4">
        <f>IFERROR((SUMIF($J$2:K124,J124,$L$2:M124)-L124)/(COUNTIF($J$2:K124,J124)-1),0)</f>
        <v>1.8571428571428572</v>
      </c>
      <c r="R124" s="4">
        <f>IFERROR((SUMIF($AT$2:AT124,AT124,$AV$2:AW124)-AV124)/(COUNTIF($J$2:K124,J124)-1),0)</f>
        <v>0.7142857142857143</v>
      </c>
      <c r="S124" s="4">
        <f t="shared" si="66"/>
        <v>1.1428571428571428</v>
      </c>
      <c r="T124" s="5">
        <f>IFERROR((SUMIF($AY$2:AZ124,AY124,$BA$2:BB124)-BA124)/(COUNTIF($J$2:K124,K124)-1),0)</f>
        <v>1.4285714285714286</v>
      </c>
      <c r="U124" s="5">
        <f>IFERROR((SUMIF($BD$2:BE124,BD124,$BF$2:BG124)-BF124)/(COUNTIF($J$2:K124,K124)-1),0)</f>
        <v>1.2857142857142858</v>
      </c>
      <c r="V124" s="5">
        <f t="shared" si="67"/>
        <v>0.14285714285714279</v>
      </c>
      <c r="W124" s="9">
        <f>IFERROR((SUMIF($J$2:J124,J124,L$2:L124)-L124)/(COUNTIF($J$2:J124,J124)-1),0)</f>
        <v>2</v>
      </c>
      <c r="X124" s="9">
        <f>IFERROR((SUMIF($J$2:J124,J124,M$2:M124)-M124)/(COUNTIF($J$2:J124,J124)-1),0)</f>
        <v>1.4285714285714286</v>
      </c>
      <c r="Y124" s="9">
        <f t="shared" si="68"/>
        <v>0.5714285714285714</v>
      </c>
      <c r="Z124" s="1">
        <f>IFERROR((SUMIF($K$2:K124,J124,$M$2:M124))/(COUNTIF($K$2:K124,J124)),0)</f>
        <v>1.7142857142857142</v>
      </c>
      <c r="AA124" s="1">
        <f>IFERROR((SUMIF($K$2:K124,J124,$L$2:L124))/(COUNTIF($K$2:K124,J124)),0)</f>
        <v>1</v>
      </c>
      <c r="AB124" s="1">
        <f t="shared" si="69"/>
        <v>0.71428571428571419</v>
      </c>
      <c r="AC124" s="9">
        <f>IFERROR((SUMIF($J$2:J124,K124,$L$2:L124))/(COUNTIF($J$2:J124,K124)),0)</f>
        <v>1.5</v>
      </c>
      <c r="AD124" s="9">
        <f>IFERROR((SUMIF($J$2:J124,K124,$M$2:M124))/(COUNTIF($J$2:J124,K124)),0)</f>
        <v>0.6</v>
      </c>
      <c r="AE124" s="9">
        <f t="shared" si="70"/>
        <v>0.9</v>
      </c>
      <c r="AF124" s="1">
        <f>IFERROR((SUMIF(K$2:K124,K124,M$2:M124)-M124)/(COUNTIF($K$2:K124,K124)-1),0)</f>
        <v>1.3636363636363635</v>
      </c>
      <c r="AG124" s="1">
        <f>IFERROR((SUMIF(K$2:K124,K124,L$2:L124)-L124)/(COUNTIF($K$2:K124,K124)-1),0)</f>
        <v>1.9090909090909092</v>
      </c>
      <c r="AH124" s="1">
        <f t="shared" si="71"/>
        <v>-0.54545454545454564</v>
      </c>
      <c r="AI124" s="1">
        <f t="shared" si="72"/>
        <v>0</v>
      </c>
      <c r="AJ124" s="1">
        <f t="shared" si="73"/>
        <v>3</v>
      </c>
      <c r="AK124" s="1">
        <f>SUMIF($J$2:K124,J124,AI$2:AJ124)-AI124</f>
        <v>24</v>
      </c>
      <c r="AL124" s="1">
        <f>SUMIF($AY$2:AZ124,AY124,$BI$2:BJ124)-BI124</f>
        <v>28</v>
      </c>
      <c r="AM124" s="1">
        <f>IFERROR((AK124)/(COUNTIF($J$2:K124,J124)-1),0)</f>
        <v>1.7142857142857142</v>
      </c>
      <c r="AN124" s="1">
        <f>IFERROR((AL124)/(COUNTIF($J$2:K124,K124)-1),0)</f>
        <v>1.3333333333333333</v>
      </c>
      <c r="AP124" t="str">
        <f t="shared" si="59"/>
        <v>FK Austria Wien</v>
      </c>
      <c r="AQ124">
        <f>COUNTIF($J$2:J124,J124)</f>
        <v>8</v>
      </c>
      <c r="AR124">
        <f>COUNTIF($K$2:K124,K124)</f>
        <v>12</v>
      </c>
      <c r="AT124" s="1" t="str">
        <f t="shared" si="60"/>
        <v>Wolfsberger AC</v>
      </c>
      <c r="AU124" s="1" t="str">
        <f t="shared" si="61"/>
        <v>SK Rapid Wien</v>
      </c>
      <c r="AV124">
        <f t="shared" si="62"/>
        <v>3</v>
      </c>
      <c r="AW124" s="1">
        <f t="shared" si="63"/>
        <v>0</v>
      </c>
      <c r="AY124" t="str">
        <f t="shared" si="32"/>
        <v>SK Rapid Wien</v>
      </c>
      <c r="AZ124" t="str">
        <f t="shared" si="33"/>
        <v>Wolfsberger AC</v>
      </c>
      <c r="BA124">
        <f t="shared" si="34"/>
        <v>3</v>
      </c>
      <c r="BB124">
        <f t="shared" si="35"/>
        <v>0</v>
      </c>
      <c r="BD124" t="str">
        <f t="shared" si="36"/>
        <v>SK Rapid Wien</v>
      </c>
      <c r="BE124" t="str">
        <f t="shared" si="37"/>
        <v>Wolfsberger AC</v>
      </c>
      <c r="BF124">
        <f t="shared" si="64"/>
        <v>0</v>
      </c>
      <c r="BG124">
        <f t="shared" si="65"/>
        <v>3</v>
      </c>
      <c r="BI124">
        <f t="shared" si="38"/>
        <v>3</v>
      </c>
      <c r="BJ124">
        <f t="shared" si="39"/>
        <v>0</v>
      </c>
    </row>
    <row r="125" spans="1:62" x14ac:dyDescent="0.25">
      <c r="A125" t="s">
        <v>47</v>
      </c>
      <c r="B125" t="s">
        <v>296</v>
      </c>
      <c r="C125" t="s">
        <v>105</v>
      </c>
      <c r="D125" t="s">
        <v>93</v>
      </c>
      <c r="E125" t="s">
        <v>43</v>
      </c>
      <c r="F125" s="15">
        <v>0.70833333333333337</v>
      </c>
      <c r="G125" s="16">
        <v>7867</v>
      </c>
      <c r="H125" s="17">
        <v>7</v>
      </c>
      <c r="I125" s="17">
        <v>0</v>
      </c>
      <c r="J125" s="1" t="s">
        <v>68</v>
      </c>
      <c r="K125" s="1" t="s">
        <v>245</v>
      </c>
      <c r="L125" s="20">
        <v>1</v>
      </c>
      <c r="M125" s="20">
        <v>1</v>
      </c>
      <c r="N125" s="1" t="str">
        <f t="shared" si="48"/>
        <v>U</v>
      </c>
      <c r="O125" s="1" t="str">
        <f t="shared" si="49"/>
        <v>U</v>
      </c>
      <c r="P125" s="1">
        <f t="shared" si="50"/>
        <v>0</v>
      </c>
      <c r="Q125" s="4">
        <f>IFERROR((SUMIF($J$2:K125,J125,$L$2:M125)-L125)/(COUNTIF($J$2:K125,J125)-1),0)</f>
        <v>1</v>
      </c>
      <c r="R125" s="4">
        <f>IFERROR((SUMIF($AT$2:AT125,AT125,$AV$2:AW125)-AV125)/(COUNTIF($J$2:K125,J125)-1),0)</f>
        <v>0.72222222222222221</v>
      </c>
      <c r="S125" s="4">
        <f t="shared" si="66"/>
        <v>0.27777777777777779</v>
      </c>
      <c r="T125" s="5">
        <f>IFERROR((SUMIF($AY$2:AZ125,AY125,$BA$2:BB125)-BA125)/(COUNTIF($J$2:K125,K125)-1),0)</f>
        <v>1.4666666666666666</v>
      </c>
      <c r="U125" s="5">
        <f>IFERROR((SUMIF($BD$2:BE125,BD125,$BF$2:BG125)-BF125)/(COUNTIF($J$2:K125,K125)-1),0)</f>
        <v>1.8</v>
      </c>
      <c r="V125" s="5">
        <f t="shared" si="67"/>
        <v>-0.33333333333333348</v>
      </c>
      <c r="W125" s="9">
        <f>IFERROR((SUMIF($J$2:J125,J125,L$2:L125)-L125)/(COUNTIF($J$2:J125,J125)-1),0)</f>
        <v>1.1428571428571428</v>
      </c>
      <c r="X125" s="9">
        <f>IFERROR((SUMIF($J$2:J125,J125,M$2:M125)-M125)/(COUNTIF($J$2:J125,J125)-1),0)</f>
        <v>1.8571428571428572</v>
      </c>
      <c r="Y125" s="9">
        <f t="shared" si="68"/>
        <v>-0.71428571428571441</v>
      </c>
      <c r="Z125" s="1">
        <f>IFERROR((SUMIF($K$2:K125,J125,$M$2:M125))/(COUNTIF($K$2:K125,J125)),0)</f>
        <v>0.90909090909090906</v>
      </c>
      <c r="AA125" s="1">
        <f>IFERROR((SUMIF($K$2:K125,J125,$L$2:L125))/(COUNTIF($K$2:K125,J125)),0)</f>
        <v>1.7272727272727273</v>
      </c>
      <c r="AB125" s="1">
        <f t="shared" si="69"/>
        <v>-0.81818181818181823</v>
      </c>
      <c r="AC125" s="9">
        <f>IFERROR((SUMIF($J$2:J125,K125,$L$2:L125))/(COUNTIF($J$2:J125,K125)),0)</f>
        <v>1</v>
      </c>
      <c r="AD125" s="9">
        <f>IFERROR((SUMIF($J$2:J125,K125,$M$2:M125))/(COUNTIF($J$2:J125,K125)),0)</f>
        <v>1.5</v>
      </c>
      <c r="AE125" s="9">
        <f t="shared" si="70"/>
        <v>-0.5</v>
      </c>
      <c r="AF125" s="1">
        <f>IFERROR((SUMIF(K$2:K125,K125,M$2:M125)-M125)/(COUNTIF($K$2:K125,K125)-1),0)</f>
        <v>1.7777777777777777</v>
      </c>
      <c r="AG125" s="1">
        <f>IFERROR((SUMIF(K$2:K125,K125,L$2:L125)-L125)/(COUNTIF($K$2:K125,K125)-1),0)</f>
        <v>2</v>
      </c>
      <c r="AH125" s="1">
        <f t="shared" si="71"/>
        <v>-0.22222222222222232</v>
      </c>
      <c r="AI125" s="1">
        <f t="shared" si="72"/>
        <v>1</v>
      </c>
      <c r="AJ125" s="1">
        <f t="shared" si="73"/>
        <v>1</v>
      </c>
      <c r="AK125" s="1">
        <f>SUMIF($J$2:K125,J125,AI$2:AJ125)-AI125</f>
        <v>17</v>
      </c>
      <c r="AL125" s="1">
        <f>SUMIF($AY$2:AZ125,AY125,$BI$2:BJ125)-BI125</f>
        <v>17</v>
      </c>
      <c r="AM125" s="1">
        <f>IFERROR((AK125)/(COUNTIF($J$2:K125,J125)-1),0)</f>
        <v>0.94444444444444442</v>
      </c>
      <c r="AN125" s="1">
        <f>IFERROR((AL125)/(COUNTIF($J$2:K125,K125)-1),0)</f>
        <v>1.1333333333333333</v>
      </c>
      <c r="AP125" t="str">
        <f t="shared" si="59"/>
        <v>TSV Hartberg</v>
      </c>
      <c r="AQ125">
        <f>COUNTIF($J$2:J125,J125)</f>
        <v>8</v>
      </c>
      <c r="AR125">
        <f>COUNTIF($K$2:K125,K125)</f>
        <v>10</v>
      </c>
      <c r="AT125" s="1" t="str">
        <f t="shared" si="60"/>
        <v>SK Sturm Graz</v>
      </c>
      <c r="AU125" s="1" t="str">
        <f t="shared" si="61"/>
        <v>FC Wacker Innsbruck</v>
      </c>
      <c r="AV125">
        <f t="shared" si="62"/>
        <v>1</v>
      </c>
      <c r="AW125" s="1">
        <f t="shared" si="63"/>
        <v>1</v>
      </c>
      <c r="AY125" t="str">
        <f t="shared" si="32"/>
        <v>FC Wacker Innsbruck</v>
      </c>
      <c r="AZ125" t="str">
        <f t="shared" si="33"/>
        <v>SK Sturm Graz</v>
      </c>
      <c r="BA125">
        <f t="shared" si="34"/>
        <v>1</v>
      </c>
      <c r="BB125">
        <f t="shared" si="35"/>
        <v>1</v>
      </c>
      <c r="BD125" t="str">
        <f t="shared" si="36"/>
        <v>FC Wacker Innsbruck</v>
      </c>
      <c r="BE125" t="str">
        <f t="shared" si="37"/>
        <v>SK Sturm Graz</v>
      </c>
      <c r="BF125">
        <f t="shared" si="64"/>
        <v>1</v>
      </c>
      <c r="BG125">
        <f t="shared" si="65"/>
        <v>1</v>
      </c>
      <c r="BI125">
        <f t="shared" si="38"/>
        <v>1</v>
      </c>
      <c r="BJ125">
        <f t="shared" si="39"/>
        <v>1</v>
      </c>
    </row>
    <row r="126" spans="1:62" x14ac:dyDescent="0.25">
      <c r="A126" t="s">
        <v>47</v>
      </c>
      <c r="B126" t="s">
        <v>296</v>
      </c>
      <c r="C126" t="s">
        <v>105</v>
      </c>
      <c r="D126" t="s">
        <v>93</v>
      </c>
      <c r="E126" t="s">
        <v>43</v>
      </c>
      <c r="F126" s="15">
        <v>0.70833333333333337</v>
      </c>
      <c r="G126" s="16">
        <v>4070.9999999999995</v>
      </c>
      <c r="H126" s="17">
        <v>3</v>
      </c>
      <c r="I126" s="17">
        <v>0</v>
      </c>
      <c r="J126" s="1" t="s">
        <v>65</v>
      </c>
      <c r="K126" s="1" t="s">
        <v>0</v>
      </c>
      <c r="L126" s="20">
        <v>2</v>
      </c>
      <c r="M126" s="20">
        <v>2</v>
      </c>
      <c r="N126" s="1" t="str">
        <f t="shared" si="48"/>
        <v>U</v>
      </c>
      <c r="O126" s="1" t="str">
        <f t="shared" si="49"/>
        <v>U</v>
      </c>
      <c r="P126" s="1">
        <f t="shared" si="50"/>
        <v>0</v>
      </c>
      <c r="Q126" s="4">
        <f>IFERROR((SUMIF($J$2:K126,J126,$L$2:M126)-L126)/(COUNTIF($J$2:K126,J126)-1),0)</f>
        <v>2</v>
      </c>
      <c r="R126" s="4">
        <f>IFERROR((SUMIF($AT$2:AT126,AT126,$AV$2:AW126)-AV126)/(COUNTIF($J$2:K126,J126)-1),0)</f>
        <v>0.4</v>
      </c>
      <c r="S126" s="4">
        <f t="shared" si="66"/>
        <v>1.6</v>
      </c>
      <c r="T126" s="5">
        <f>IFERROR((SUMIF($AY$2:AZ126,AY126,$BA$2:BB126)-BA126)/(COUNTIF($J$2:K126,K126)-1),0)</f>
        <v>2.0526315789473686</v>
      </c>
      <c r="U126" s="5">
        <f>IFERROR((SUMIF($BD$2:BE126,BD126,$BF$2:BG126)-BF126)/(COUNTIF($J$2:K126,K126)-1),0)</f>
        <v>0.68421052631578949</v>
      </c>
      <c r="V126" s="5">
        <f t="shared" si="67"/>
        <v>1.3684210526315792</v>
      </c>
      <c r="W126" s="9">
        <f>IFERROR((SUMIF($J$2:J126,J126,L$2:L126)-L126)/(COUNTIF($J$2:J126,J126)-1),0)</f>
        <v>1.6666666666666667</v>
      </c>
      <c r="X126" s="9">
        <f>IFERROR((SUMIF($J$2:J126,J126,M$2:M126)-M126)/(COUNTIF($J$2:J126,J126)-1),0)</f>
        <v>1</v>
      </c>
      <c r="Y126" s="9">
        <f t="shared" si="68"/>
        <v>0.66666666666666674</v>
      </c>
      <c r="Z126" s="1">
        <f>IFERROR((SUMIF($K$2:K126,J126,$M$2:M126))/(COUNTIF($K$2:K126,J126)),0)</f>
        <v>2.2222222222222223</v>
      </c>
      <c r="AA126" s="1">
        <f>IFERROR((SUMIF($K$2:K126,J126,$L$2:L126))/(COUNTIF($K$2:K126,J126)),0)</f>
        <v>0.66666666666666663</v>
      </c>
      <c r="AB126" s="1">
        <f t="shared" si="69"/>
        <v>1.5555555555555558</v>
      </c>
      <c r="AC126" s="9">
        <f>IFERROR((SUMIF($J$2:J126,K126,$L$2:L126))/(COUNTIF($J$2:J126,K126)),0)</f>
        <v>1.75</v>
      </c>
      <c r="AD126" s="9">
        <f>IFERROR((SUMIF($J$2:J126,K126,$M$2:M126))/(COUNTIF($J$2:J126,K126)),0)</f>
        <v>0.75</v>
      </c>
      <c r="AE126" s="9">
        <f t="shared" si="70"/>
        <v>1</v>
      </c>
      <c r="AF126" s="1">
        <f>IFERROR((SUMIF(K$2:K126,K126,M$2:M126)-M126)/(COUNTIF($K$2:K126,K126)-1),0)</f>
        <v>2.2727272727272729</v>
      </c>
      <c r="AG126" s="1">
        <f>IFERROR((SUMIF(K$2:K126,K126,L$2:L126)-L126)/(COUNTIF($K$2:K126,K126)-1),0)</f>
        <v>0.63636363636363635</v>
      </c>
      <c r="AH126" s="1">
        <f t="shared" si="71"/>
        <v>1.6363636363636367</v>
      </c>
      <c r="AI126" s="1">
        <f t="shared" si="72"/>
        <v>1</v>
      </c>
      <c r="AJ126" s="1">
        <f t="shared" si="73"/>
        <v>1</v>
      </c>
      <c r="AK126" s="1">
        <f>SUMIF($J$2:K126,J126,AI$2:AJ126)-AI126</f>
        <v>30</v>
      </c>
      <c r="AL126" s="1">
        <f>SUMIF($AY$2:AZ126,AY126,$BI$2:BJ126)-BI126</f>
        <v>40</v>
      </c>
      <c r="AM126" s="1">
        <f>IFERROR((AK126)/(COUNTIF($J$2:K126,J126)-1),0)</f>
        <v>2</v>
      </c>
      <c r="AN126" s="1">
        <f>IFERROR((AL126)/(COUNTIF($J$2:K126,K126)-1),0)</f>
        <v>2.1052631578947367</v>
      </c>
      <c r="AP126" t="str">
        <f t="shared" si="59"/>
        <v>Wolfsberger AC</v>
      </c>
      <c r="AQ126">
        <f>COUNTIF($J$2:J126,J126)</f>
        <v>7</v>
      </c>
      <c r="AR126">
        <f>COUNTIF($K$2:K126,K126)</f>
        <v>12</v>
      </c>
      <c r="AT126" s="1" t="str">
        <f t="shared" si="60"/>
        <v>SKN St. Pölten</v>
      </c>
      <c r="AU126" s="1" t="str">
        <f t="shared" si="61"/>
        <v>LASK</v>
      </c>
      <c r="AV126">
        <f t="shared" si="62"/>
        <v>2</v>
      </c>
      <c r="AW126" s="1">
        <f t="shared" si="63"/>
        <v>2</v>
      </c>
      <c r="AY126" t="str">
        <f t="shared" si="32"/>
        <v>LASK</v>
      </c>
      <c r="AZ126" t="str">
        <f t="shared" si="33"/>
        <v>SKN St. Pölten</v>
      </c>
      <c r="BA126">
        <f t="shared" si="34"/>
        <v>2</v>
      </c>
      <c r="BB126">
        <f t="shared" si="35"/>
        <v>2</v>
      </c>
      <c r="BD126" t="str">
        <f t="shared" si="36"/>
        <v>LASK</v>
      </c>
      <c r="BE126" t="str">
        <f t="shared" si="37"/>
        <v>SKN St. Pölten</v>
      </c>
      <c r="BF126">
        <f t="shared" si="64"/>
        <v>2</v>
      </c>
      <c r="BG126">
        <f t="shared" si="65"/>
        <v>2</v>
      </c>
      <c r="BI126">
        <f t="shared" si="38"/>
        <v>1</v>
      </c>
      <c r="BJ126">
        <f t="shared" si="39"/>
        <v>1</v>
      </c>
    </row>
    <row r="127" spans="1:62" x14ac:dyDescent="0.25">
      <c r="A127" t="s">
        <v>47</v>
      </c>
      <c r="B127" t="s">
        <v>296</v>
      </c>
      <c r="C127" t="s">
        <v>105</v>
      </c>
      <c r="D127" t="s">
        <v>93</v>
      </c>
      <c r="E127" t="s">
        <v>43</v>
      </c>
      <c r="F127" s="15">
        <v>0.70833333333333337</v>
      </c>
      <c r="G127" s="16">
        <v>1900</v>
      </c>
      <c r="H127" s="17">
        <v>6</v>
      </c>
      <c r="I127" s="17">
        <v>0</v>
      </c>
      <c r="J127" s="1" t="s">
        <v>56</v>
      </c>
      <c r="K127" s="1" t="s">
        <v>216</v>
      </c>
      <c r="L127" s="20">
        <v>2</v>
      </c>
      <c r="M127" s="20">
        <v>3</v>
      </c>
      <c r="N127" s="1" t="str">
        <f t="shared" si="48"/>
        <v>N</v>
      </c>
      <c r="O127" s="1" t="str">
        <f t="shared" si="49"/>
        <v>S</v>
      </c>
      <c r="P127" s="1">
        <f t="shared" si="50"/>
        <v>-1</v>
      </c>
      <c r="Q127" s="4">
        <f>IFERROR((SUMIF($J$2:K127,J127,$L$2:M127)-L127)/(COUNTIF($J$2:K127,J127)-1),0)</f>
        <v>0.66666666666666663</v>
      </c>
      <c r="R127" s="4">
        <f>IFERROR((SUMIF($AT$2:AT127,AT127,$AV$2:AW127)-AV127)/(COUNTIF($J$2:K127,J127)-1),0)</f>
        <v>0.93333333333333335</v>
      </c>
      <c r="S127" s="4">
        <f t="shared" si="66"/>
        <v>-0.26666666666666672</v>
      </c>
      <c r="T127" s="5">
        <f>IFERROR((SUMIF($AY$2:AZ127,AY127,$BA$2:BB127)-BA127)/(COUNTIF($J$2:K127,K127)-1),0)</f>
        <v>1.7333333333333334</v>
      </c>
      <c r="U127" s="5">
        <f>IFERROR((SUMIF($BD$2:BE127,BD127,$BF$2:BG127)-BF127)/(COUNTIF($J$2:K127,K127)-1),0)</f>
        <v>1.5333333333333334</v>
      </c>
      <c r="V127" s="5">
        <f t="shared" si="67"/>
        <v>0.19999999999999996</v>
      </c>
      <c r="W127" s="9">
        <f>IFERROR((SUMIF($J$2:J127,J127,L$2:L127)-L127)/(COUNTIF($J$2:J127,J127)-1),0)</f>
        <v>0.7142857142857143</v>
      </c>
      <c r="X127" s="9">
        <f>IFERROR((SUMIF($J$2:J127,J127,M$2:M127)-M127)/(COUNTIF($J$2:J127,J127)-1),0)</f>
        <v>2</v>
      </c>
      <c r="Y127" s="9">
        <f t="shared" si="68"/>
        <v>-1.2857142857142856</v>
      </c>
      <c r="Z127" s="1">
        <f>IFERROR((SUMIF($K$2:K127,J127,$M$2:M127))/(COUNTIF($K$2:K127,J127)),0)</f>
        <v>0.625</v>
      </c>
      <c r="AA127" s="1">
        <f>IFERROR((SUMIF($K$2:K127,J127,$L$2:L127))/(COUNTIF($K$2:K127,J127)),0)</f>
        <v>1.75</v>
      </c>
      <c r="AB127" s="1">
        <f t="shared" si="69"/>
        <v>-1.125</v>
      </c>
      <c r="AC127" s="9">
        <f>IFERROR((SUMIF($J$2:J127,K127,$L$2:L127))/(COUNTIF($J$2:J127,K127)),0)</f>
        <v>2</v>
      </c>
      <c r="AD127" s="9">
        <f>IFERROR((SUMIF($J$2:J127,K127,$M$2:M127))/(COUNTIF($J$2:J127,K127)),0)</f>
        <v>1</v>
      </c>
      <c r="AE127" s="9">
        <f t="shared" si="70"/>
        <v>1</v>
      </c>
      <c r="AF127" s="1">
        <f>IFERROR((SUMIF(K$2:K127,K127,M$2:M127)-M127)/(COUNTIF($K$2:K127,K127)-1),0)</f>
        <v>1.3333333333333333</v>
      </c>
      <c r="AG127" s="1">
        <f>IFERROR((SUMIF(K$2:K127,K127,L$2:L127)-L127)/(COUNTIF($K$2:K127,K127)-1),0)</f>
        <v>2.3333333333333335</v>
      </c>
      <c r="AH127" s="1">
        <f t="shared" si="71"/>
        <v>-1.0000000000000002</v>
      </c>
      <c r="AI127" s="1">
        <f t="shared" si="72"/>
        <v>0</v>
      </c>
      <c r="AJ127" s="1">
        <f t="shared" si="73"/>
        <v>3</v>
      </c>
      <c r="AK127" s="1">
        <f>SUMIF($J$2:K127,J127,AI$2:AJ127)-AI127</f>
        <v>9</v>
      </c>
      <c r="AL127" s="1">
        <f>SUMIF($AY$2:AZ127,AY127,$BI$2:BJ127)-BI127</f>
        <v>22</v>
      </c>
      <c r="AM127" s="1">
        <f>IFERROR((AK127)/(COUNTIF($J$2:K127,J127)-1),0)</f>
        <v>0.6</v>
      </c>
      <c r="AN127" s="1">
        <f>IFERROR((AL127)/(COUNTIF($J$2:K127,K127)-1),0)</f>
        <v>1.4666666666666666</v>
      </c>
      <c r="AP127" t="str">
        <f t="shared" si="59"/>
        <v>SK Rapid Wien</v>
      </c>
      <c r="AQ127">
        <f>COUNTIF($J$2:J127,J127)</f>
        <v>8</v>
      </c>
      <c r="AR127">
        <f>COUNTIF($K$2:K127,K127)</f>
        <v>7</v>
      </c>
      <c r="AT127" s="1" t="str">
        <f t="shared" si="60"/>
        <v>FC Admira Wacker Mödling</v>
      </c>
      <c r="AU127" s="1" t="str">
        <f t="shared" si="61"/>
        <v>TSV Hartberg</v>
      </c>
      <c r="AV127">
        <f t="shared" si="62"/>
        <v>3</v>
      </c>
      <c r="AW127" s="1">
        <f t="shared" si="63"/>
        <v>2</v>
      </c>
      <c r="AY127" t="str">
        <f t="shared" si="32"/>
        <v>TSV Hartberg</v>
      </c>
      <c r="AZ127" t="str">
        <f t="shared" si="33"/>
        <v>FC Admira Wacker Mödling</v>
      </c>
      <c r="BA127">
        <f t="shared" si="34"/>
        <v>3</v>
      </c>
      <c r="BB127">
        <f t="shared" si="35"/>
        <v>2</v>
      </c>
      <c r="BD127" t="str">
        <f t="shared" si="36"/>
        <v>TSV Hartberg</v>
      </c>
      <c r="BE127" t="str">
        <f t="shared" si="37"/>
        <v>FC Admira Wacker Mödling</v>
      </c>
      <c r="BF127">
        <f t="shared" si="64"/>
        <v>2</v>
      </c>
      <c r="BG127">
        <f t="shared" si="65"/>
        <v>3</v>
      </c>
      <c r="BI127">
        <f t="shared" si="38"/>
        <v>3</v>
      </c>
      <c r="BJ127">
        <f t="shared" si="39"/>
        <v>0</v>
      </c>
    </row>
    <row r="128" spans="1:62" x14ac:dyDescent="0.25">
      <c r="A128" t="s">
        <v>47</v>
      </c>
      <c r="B128" t="s">
        <v>260</v>
      </c>
      <c r="C128" t="s">
        <v>105</v>
      </c>
      <c r="D128" t="s">
        <v>93</v>
      </c>
      <c r="E128" t="s">
        <v>64</v>
      </c>
      <c r="F128" s="15">
        <v>0.60416666666666663</v>
      </c>
      <c r="G128" s="16">
        <v>8540</v>
      </c>
      <c r="H128" s="17">
        <v>5</v>
      </c>
      <c r="I128" s="17">
        <v>0</v>
      </c>
      <c r="J128" s="1" t="s">
        <v>80</v>
      </c>
      <c r="K128" s="1" t="s">
        <v>49</v>
      </c>
      <c r="L128" s="20">
        <v>2</v>
      </c>
      <c r="M128" s="20">
        <v>3</v>
      </c>
      <c r="N128" s="1" t="str">
        <f t="shared" si="48"/>
        <v>N</v>
      </c>
      <c r="O128" s="1" t="str">
        <f t="shared" si="49"/>
        <v>S</v>
      </c>
      <c r="P128" s="1">
        <f t="shared" si="50"/>
        <v>-1</v>
      </c>
      <c r="Q128" s="4">
        <f>IFERROR((SUMIF($J$2:K128,J128,$L$2:M128)-L128)/(COUNTIF($J$2:K128,J128)-1),0)</f>
        <v>1.3333333333333333</v>
      </c>
      <c r="R128" s="4">
        <f>IFERROR((SUMIF($AT$2:AT128,AT128,$AV$2:AW128)-AV128)/(COUNTIF($J$2:K128,J128)-1),0)</f>
        <v>0.46666666666666667</v>
      </c>
      <c r="S128" s="4">
        <f t="shared" si="66"/>
        <v>0.86666666666666659</v>
      </c>
      <c r="T128" s="5">
        <f>IFERROR((SUMIF($AY$2:AZ128,AY128,$BA$2:BB128)-BA128)/(COUNTIF($J$2:K128,K128)-1),0)</f>
        <v>1.7333333333333334</v>
      </c>
      <c r="U128" s="5">
        <f>IFERROR((SUMIF($BD$2:BE128,BD128,$BF$2:BG128)-BF128)/(COUNTIF($J$2:K128,K128)-1),0)</f>
        <v>1.3333333333333333</v>
      </c>
      <c r="V128" s="5">
        <f t="shared" si="67"/>
        <v>0.40000000000000013</v>
      </c>
      <c r="W128" s="9">
        <f>IFERROR((SUMIF($J$2:J128,J128,L$2:L128)-L128)/(COUNTIF($J$2:J128,J128)-1),0)</f>
        <v>2</v>
      </c>
      <c r="X128" s="9">
        <f>IFERROR((SUMIF($J$2:J128,J128,M$2:M128)-M128)/(COUNTIF($J$2:J128,J128)-1),0)</f>
        <v>1</v>
      </c>
      <c r="Y128" s="9">
        <f t="shared" si="68"/>
        <v>1</v>
      </c>
      <c r="Z128" s="1">
        <f>IFERROR((SUMIF($K$2:K128,J128,$M$2:M128))/(COUNTIF($K$2:K128,J128)),0)</f>
        <v>0.75</v>
      </c>
      <c r="AA128" s="1">
        <f>IFERROR((SUMIF($K$2:K128,J128,$L$2:L128))/(COUNTIF($K$2:K128,J128)),0)</f>
        <v>0.625</v>
      </c>
      <c r="AB128" s="1">
        <f t="shared" si="69"/>
        <v>0.125</v>
      </c>
      <c r="AC128" s="9">
        <f>IFERROR((SUMIF($J$2:J128,K128,$L$2:L128))/(COUNTIF($J$2:J128,K128)),0)</f>
        <v>1.75</v>
      </c>
      <c r="AD128" s="9">
        <f>IFERROR((SUMIF($J$2:J128,K128,$M$2:M128))/(COUNTIF($J$2:J128,K128)),0)</f>
        <v>1.625</v>
      </c>
      <c r="AE128" s="9">
        <f t="shared" si="70"/>
        <v>0.125</v>
      </c>
      <c r="AF128" s="1">
        <f>IFERROR((SUMIF(K$2:K128,K128,M$2:M128)-M128)/(COUNTIF($K$2:K128,K128)-1),0)</f>
        <v>1.7142857142857142</v>
      </c>
      <c r="AG128" s="1">
        <f>IFERROR((SUMIF(K$2:K128,K128,L$2:L128)-L128)/(COUNTIF($K$2:K128,K128)-1),0)</f>
        <v>1</v>
      </c>
      <c r="AH128" s="1">
        <f t="shared" si="71"/>
        <v>0.71428571428571419</v>
      </c>
      <c r="AI128" s="1">
        <f t="shared" si="72"/>
        <v>0</v>
      </c>
      <c r="AJ128" s="1">
        <f t="shared" si="73"/>
        <v>3</v>
      </c>
      <c r="AK128" s="1">
        <f>SUMIF($J$2:K128,J128,AI$2:AJ128)-AI128</f>
        <v>27</v>
      </c>
      <c r="AL128" s="1">
        <f>SUMIF($AY$2:AZ128,AY128,$BI$2:BJ128)-BI128</f>
        <v>24</v>
      </c>
      <c r="AM128" s="1">
        <f>IFERROR((AK128)/(COUNTIF($J$2:K128,J128)-1),0)</f>
        <v>1.8</v>
      </c>
      <c r="AN128" s="1">
        <f>IFERROR((AL128)/(COUNTIF($J$2:K128,K128)-1),0)</f>
        <v>1.6</v>
      </c>
      <c r="AP128" t="str">
        <f t="shared" si="59"/>
        <v>FC Wacker Innsbruck</v>
      </c>
      <c r="AQ128">
        <f>COUNTIF($J$2:J128,J128)</f>
        <v>8</v>
      </c>
      <c r="AR128">
        <f>COUNTIF($K$2:K128,K128)</f>
        <v>8</v>
      </c>
      <c r="AT128" s="1" t="str">
        <f t="shared" si="60"/>
        <v>FK Austria Wien</v>
      </c>
      <c r="AU128" s="1" t="str">
        <f t="shared" si="61"/>
        <v>Wolfsberger AC</v>
      </c>
      <c r="AV128">
        <f t="shared" si="62"/>
        <v>3</v>
      </c>
      <c r="AW128" s="1">
        <f t="shared" si="63"/>
        <v>2</v>
      </c>
      <c r="AY128" t="str">
        <f t="shared" si="32"/>
        <v>Wolfsberger AC</v>
      </c>
      <c r="AZ128" t="str">
        <f t="shared" si="33"/>
        <v>FK Austria Wien</v>
      </c>
      <c r="BA128">
        <f t="shared" si="34"/>
        <v>3</v>
      </c>
      <c r="BB128">
        <f t="shared" si="35"/>
        <v>2</v>
      </c>
      <c r="BD128" t="str">
        <f t="shared" si="36"/>
        <v>Wolfsberger AC</v>
      </c>
      <c r="BE128" t="str">
        <f t="shared" si="37"/>
        <v>FK Austria Wien</v>
      </c>
      <c r="BF128">
        <f t="shared" si="64"/>
        <v>2</v>
      </c>
      <c r="BG128">
        <f t="shared" si="65"/>
        <v>3</v>
      </c>
      <c r="BI128">
        <f t="shared" si="38"/>
        <v>3</v>
      </c>
      <c r="BJ128">
        <f t="shared" si="39"/>
        <v>0</v>
      </c>
    </row>
    <row r="129" spans="1:62" x14ac:dyDescent="0.25">
      <c r="A129" t="s">
        <v>47</v>
      </c>
      <c r="B129" t="s">
        <v>260</v>
      </c>
      <c r="C129" t="s">
        <v>105</v>
      </c>
      <c r="D129" t="s">
        <v>93</v>
      </c>
      <c r="E129" t="s">
        <v>64</v>
      </c>
      <c r="F129" s="15">
        <v>0.60416666666666663</v>
      </c>
      <c r="G129" s="16">
        <v>8652</v>
      </c>
      <c r="H129" s="17">
        <v>4</v>
      </c>
      <c r="I129" s="17">
        <v>0</v>
      </c>
      <c r="J129" s="1" t="s">
        <v>40</v>
      </c>
      <c r="K129" s="1" t="s">
        <v>76</v>
      </c>
      <c r="L129" s="20">
        <v>2</v>
      </c>
      <c r="M129" s="20">
        <v>1</v>
      </c>
      <c r="N129" s="1" t="str">
        <f t="shared" si="48"/>
        <v>S</v>
      </c>
      <c r="O129" s="1" t="str">
        <f t="shared" si="49"/>
        <v>N</v>
      </c>
      <c r="P129" s="1">
        <f t="shared" si="50"/>
        <v>1</v>
      </c>
      <c r="Q129" s="4">
        <f>IFERROR((SUMIF($J$2:K129,J129,$L$2:M129)-L129)/(COUNTIF($J$2:K129,J129)-1),0)</f>
        <v>2.6363636363636362</v>
      </c>
      <c r="R129" s="4">
        <f>IFERROR((SUMIF($AT$2:AT129,AT129,$AV$2:AW129)-AV129)/(COUNTIF($J$2:K129,J129)-1),0)</f>
        <v>0.31818181818181818</v>
      </c>
      <c r="S129" s="4">
        <f t="shared" si="66"/>
        <v>2.3181818181818179</v>
      </c>
      <c r="T129" s="5">
        <f>IFERROR((SUMIF($AY$2:AZ129,AY129,$BA$2:BB129)-BA129)/(COUNTIF($J$2:K129,K129)-1),0)</f>
        <v>1.2857142857142858</v>
      </c>
      <c r="U129" s="5">
        <f>IFERROR((SUMIF($BD$2:BE129,BD129,$BF$2:BG129)-BF129)/(COUNTIF($J$2:K129,K129)-1),0)</f>
        <v>1.7857142857142858</v>
      </c>
      <c r="V129" s="5">
        <f t="shared" si="67"/>
        <v>-0.5</v>
      </c>
      <c r="W129" s="9">
        <f>IFERROR((SUMIF($J$2:J129,J129,L$2:L129)-L129)/(COUNTIF($J$2:J129,J129)-1),0)</f>
        <v>2.4</v>
      </c>
      <c r="X129" s="9">
        <f>IFERROR((SUMIF($J$2:J129,J129,M$2:M129)-M129)/(COUNTIF($J$2:J129,J129)-1),0)</f>
        <v>0.7</v>
      </c>
      <c r="Y129" s="9">
        <f t="shared" si="68"/>
        <v>1.7</v>
      </c>
      <c r="Z129" s="1">
        <f>IFERROR((SUMIF($K$2:K129,J129,$M$2:M129))/(COUNTIF($K$2:K129,J129)),0)</f>
        <v>2.8333333333333335</v>
      </c>
      <c r="AA129" s="1">
        <f>IFERROR((SUMIF($K$2:K129,J129,$L$2:L129))/(COUNTIF($K$2:K129,J129)),0)</f>
        <v>0.83333333333333337</v>
      </c>
      <c r="AB129" s="1">
        <f t="shared" si="69"/>
        <v>2</v>
      </c>
      <c r="AC129" s="9">
        <f>IFERROR((SUMIF($J$2:J129,K129,$L$2:L129))/(COUNTIF($J$2:J129,K129)),0)</f>
        <v>1</v>
      </c>
      <c r="AD129" s="9">
        <f>IFERROR((SUMIF($J$2:J129,K129,$M$2:M129))/(COUNTIF($J$2:J129,K129)),0)</f>
        <v>2</v>
      </c>
      <c r="AE129" s="9">
        <f t="shared" si="70"/>
        <v>-1</v>
      </c>
      <c r="AF129" s="1">
        <f>IFERROR((SUMIF(K$2:K129,K129,M$2:M129)-M129)/(COUNTIF($K$2:K129,K129)-1),0)</f>
        <v>1.5714285714285714</v>
      </c>
      <c r="AG129" s="1">
        <f>IFERROR((SUMIF(K$2:K129,K129,L$2:L129)-L129)/(COUNTIF($K$2:K129,K129)-1),0)</f>
        <v>1.5714285714285714</v>
      </c>
      <c r="AH129" s="1">
        <f t="shared" si="71"/>
        <v>0</v>
      </c>
      <c r="AI129" s="1">
        <f t="shared" si="72"/>
        <v>3</v>
      </c>
      <c r="AJ129" s="1">
        <f t="shared" si="73"/>
        <v>0</v>
      </c>
      <c r="AK129" s="1">
        <f>SUMIF($J$2:K129,J129,AI$2:AJ129)-AI129</f>
        <v>58</v>
      </c>
      <c r="AL129" s="1">
        <f>SUMIF($AY$2:AZ129,AY129,$BI$2:BJ129)-BI129</f>
        <v>18</v>
      </c>
      <c r="AM129" s="1">
        <f>IFERROR((AK129)/(COUNTIF($J$2:K129,J129)-1),0)</f>
        <v>2.6363636363636362</v>
      </c>
      <c r="AN129" s="1">
        <f>IFERROR((AL129)/(COUNTIF($J$2:K129,K129)-1),0)</f>
        <v>1.2857142857142858</v>
      </c>
      <c r="AP129" t="str">
        <f t="shared" si="59"/>
        <v>LASK</v>
      </c>
      <c r="AQ129">
        <f>COUNTIF($J$2:J129,J129)</f>
        <v>11</v>
      </c>
      <c r="AR129">
        <f>COUNTIF($K$2:K129,K129)</f>
        <v>8</v>
      </c>
      <c r="AT129" s="1" t="str">
        <f t="shared" si="60"/>
        <v>Red Bull Salzburg</v>
      </c>
      <c r="AU129" s="1" t="str">
        <f t="shared" si="61"/>
        <v>SV Mattersburg</v>
      </c>
      <c r="AV129">
        <f t="shared" si="62"/>
        <v>1</v>
      </c>
      <c r="AW129" s="1">
        <f t="shared" si="63"/>
        <v>2</v>
      </c>
      <c r="AY129" t="str">
        <f t="shared" si="32"/>
        <v>SV Mattersburg</v>
      </c>
      <c r="AZ129" t="str">
        <f t="shared" si="33"/>
        <v>Red Bull Salzburg</v>
      </c>
      <c r="BA129">
        <f t="shared" si="34"/>
        <v>1</v>
      </c>
      <c r="BB129">
        <f t="shared" si="35"/>
        <v>2</v>
      </c>
      <c r="BD129" t="str">
        <f t="shared" si="36"/>
        <v>SV Mattersburg</v>
      </c>
      <c r="BE129" t="str">
        <f t="shared" si="37"/>
        <v>Red Bull Salzburg</v>
      </c>
      <c r="BF129">
        <f t="shared" si="64"/>
        <v>2</v>
      </c>
      <c r="BG129">
        <f t="shared" si="65"/>
        <v>1</v>
      </c>
      <c r="BI129">
        <f t="shared" si="38"/>
        <v>0</v>
      </c>
      <c r="BJ129">
        <f t="shared" si="39"/>
        <v>3</v>
      </c>
    </row>
    <row r="130" spans="1:62" x14ac:dyDescent="0.25">
      <c r="A130" t="s">
        <v>47</v>
      </c>
      <c r="B130" t="s">
        <v>260</v>
      </c>
      <c r="C130" t="s">
        <v>105</v>
      </c>
      <c r="D130" t="s">
        <v>93</v>
      </c>
      <c r="E130" t="s">
        <v>64</v>
      </c>
      <c r="F130" s="15">
        <v>0.70833333333333337</v>
      </c>
      <c r="G130" s="16">
        <v>5038</v>
      </c>
      <c r="H130" s="17">
        <v>4</v>
      </c>
      <c r="I130" s="17">
        <v>0</v>
      </c>
      <c r="J130" s="1" t="s">
        <v>58</v>
      </c>
      <c r="K130" s="1" t="s">
        <v>71</v>
      </c>
      <c r="L130" s="20">
        <v>2</v>
      </c>
      <c r="M130" s="20">
        <v>2</v>
      </c>
      <c r="N130" s="1" t="str">
        <f t="shared" ref="N130:N193" si="74">IF(L130&gt;M130,"S",IF(L130&lt;M130,"N","U"))</f>
        <v>U</v>
      </c>
      <c r="O130" s="1" t="str">
        <f t="shared" ref="O130:O193" si="75">IF(M130&gt;L130,"S",IF(M130&lt;L130,"N","U"))</f>
        <v>U</v>
      </c>
      <c r="P130" s="1">
        <f t="shared" ref="P130:P193" si="76">L130-M130</f>
        <v>0</v>
      </c>
      <c r="Q130" s="4">
        <f>IFERROR((SUMIF($J$2:K130,J130,$L$2:M130)-L130)/(COUNTIF($J$2:K130,J130)-1),0)</f>
        <v>1.4666666666666666</v>
      </c>
      <c r="R130" s="4">
        <f>IFERROR((SUMIF($AT$2:AT130,AT130,$AV$2:AW130)-AV130)/(COUNTIF($J$2:K130,J130)-1),0)</f>
        <v>0.93333333333333335</v>
      </c>
      <c r="S130" s="4">
        <f t="shared" si="66"/>
        <v>0.53333333333333321</v>
      </c>
      <c r="T130" s="5">
        <f>IFERROR((SUMIF($AY$2:AZ130,AY130,$BA$2:BB130)-BA130)/(COUNTIF($J$2:K130,K130)-1),0)</f>
        <v>1.5</v>
      </c>
      <c r="U130" s="5">
        <f>IFERROR((SUMIF($BD$2:BE130,BD130,$BF$2:BG130)-BF130)/(COUNTIF($J$2:K130,K130)-1),0)</f>
        <v>1.2272727272727273</v>
      </c>
      <c r="V130" s="5">
        <f t="shared" si="67"/>
        <v>0.27272727272727271</v>
      </c>
      <c r="W130" s="9">
        <f>IFERROR((SUMIF($J$2:J130,J130,L$2:L130)-L130)/(COUNTIF($J$2:J130,J130)-1),0)</f>
        <v>1.1428571428571428</v>
      </c>
      <c r="X130" s="9">
        <f>IFERROR((SUMIF($J$2:J130,J130,M$2:M130)-M130)/(COUNTIF($J$2:J130,J130)-1),0)</f>
        <v>2</v>
      </c>
      <c r="Y130" s="9">
        <f t="shared" si="68"/>
        <v>-0.85714285714285721</v>
      </c>
      <c r="Z130" s="1">
        <f>IFERROR((SUMIF($K$2:K130,J130,$M$2:M130))/(COUNTIF($K$2:K130,J130)),0)</f>
        <v>1.75</v>
      </c>
      <c r="AA130" s="1">
        <f>IFERROR((SUMIF($K$2:K130,J130,$L$2:L130))/(COUNTIF($K$2:K130,J130)),0)</f>
        <v>1.125</v>
      </c>
      <c r="AB130" s="1">
        <f t="shared" si="69"/>
        <v>0.625</v>
      </c>
      <c r="AC130" s="9">
        <f>IFERROR((SUMIF($J$2:J130,K130,$L$2:L130))/(COUNTIF($J$2:J130,K130)),0)</f>
        <v>1.5</v>
      </c>
      <c r="AD130" s="9">
        <f>IFERROR((SUMIF($J$2:J130,K130,$M$2:M130))/(COUNTIF($J$2:J130,K130)),0)</f>
        <v>0.6</v>
      </c>
      <c r="AE130" s="9">
        <f t="shared" si="70"/>
        <v>0.9</v>
      </c>
      <c r="AF130" s="1">
        <f>IFERROR((SUMIF(K$2:K130,K130,M$2:M130)-M130)/(COUNTIF($K$2:K130,K130)-1),0)</f>
        <v>1.5</v>
      </c>
      <c r="AG130" s="1">
        <f>IFERROR((SUMIF(K$2:K130,K130,L$2:L130)-L130)/(COUNTIF($K$2:K130,K130)-1),0)</f>
        <v>1.75</v>
      </c>
      <c r="AH130" s="1">
        <f t="shared" si="71"/>
        <v>-0.25</v>
      </c>
      <c r="AI130" s="1">
        <f t="shared" ref="AI130:AI161" si="77">IF(N130="S",3,IF(N130="N",0,1))</f>
        <v>1</v>
      </c>
      <c r="AJ130" s="1">
        <f t="shared" ref="AJ130:AJ161" si="78">IF(O130="S",3,IF(O130="N",0,1))</f>
        <v>1</v>
      </c>
      <c r="AK130" s="1">
        <f>SUMIF($J$2:K130,J130,AI$2:AJ130)-AI130</f>
        <v>16</v>
      </c>
      <c r="AL130" s="1">
        <f>SUMIF($AY$2:AZ130,AY130,$BI$2:BJ130)-BI130</f>
        <v>31</v>
      </c>
      <c r="AM130" s="1">
        <f>IFERROR((AK130)/(COUNTIF($J$2:K130,J130)-1),0)</f>
        <v>1.0666666666666667</v>
      </c>
      <c r="AN130" s="1">
        <f>IFERROR((AL130)/(COUNTIF($J$2:K130,K130)-1),0)</f>
        <v>1.4090909090909092</v>
      </c>
      <c r="AP130" t="str">
        <f t="shared" ref="AP130:AP193" si="79">VLOOKUP(J130,IF($AQ$2:$AQ$251=(AQ130),mat,""),2,FALSE)</f>
        <v>SV Mattersburg</v>
      </c>
      <c r="AQ130">
        <f>COUNTIF($J$2:J130,J130)</f>
        <v>8</v>
      </c>
      <c r="AR130">
        <f>COUNTIF($K$2:K130,K130)</f>
        <v>13</v>
      </c>
      <c r="AT130" s="1" t="str">
        <f t="shared" ref="AT130:AT193" si="80">J130</f>
        <v>SC Rheindorf Altach</v>
      </c>
      <c r="AU130" s="1" t="str">
        <f t="shared" ref="AU130:AU193" si="81">K130</f>
        <v>SK Rapid Wien</v>
      </c>
      <c r="AV130">
        <f t="shared" ref="AV130:AV193" si="82">M130</f>
        <v>2</v>
      </c>
      <c r="AW130" s="1">
        <f t="shared" ref="AW130:AW193" si="83">L130</f>
        <v>2</v>
      </c>
      <c r="AY130" t="str">
        <f t="shared" si="32"/>
        <v>SK Rapid Wien</v>
      </c>
      <c r="AZ130" t="str">
        <f t="shared" si="33"/>
        <v>SC Rheindorf Altach</v>
      </c>
      <c r="BA130">
        <f t="shared" si="34"/>
        <v>2</v>
      </c>
      <c r="BB130">
        <f t="shared" si="35"/>
        <v>2</v>
      </c>
      <c r="BD130" t="str">
        <f t="shared" si="36"/>
        <v>SK Rapid Wien</v>
      </c>
      <c r="BE130" t="str">
        <f t="shared" si="37"/>
        <v>SC Rheindorf Altach</v>
      </c>
      <c r="BF130">
        <f t="shared" ref="BF130:BF193" si="84">L130</f>
        <v>2</v>
      </c>
      <c r="BG130">
        <f t="shared" ref="BG130:BG193" si="85">M130</f>
        <v>2</v>
      </c>
      <c r="BI130">
        <f t="shared" si="38"/>
        <v>1</v>
      </c>
      <c r="BJ130">
        <f t="shared" si="39"/>
        <v>1</v>
      </c>
    </row>
    <row r="131" spans="1:62" x14ac:dyDescent="0.25">
      <c r="A131" t="s">
        <v>72</v>
      </c>
      <c r="B131" t="s">
        <v>321</v>
      </c>
      <c r="C131" t="s">
        <v>105</v>
      </c>
      <c r="D131" t="s">
        <v>93</v>
      </c>
      <c r="E131" t="s">
        <v>61</v>
      </c>
      <c r="F131" s="15">
        <v>0.875</v>
      </c>
      <c r="G131" s="16">
        <v>12386</v>
      </c>
      <c r="H131" s="17">
        <v>4</v>
      </c>
      <c r="I131" s="17">
        <v>0</v>
      </c>
      <c r="J131" s="1" t="s">
        <v>317</v>
      </c>
      <c r="K131" s="1" t="s">
        <v>40</v>
      </c>
      <c r="L131" s="20">
        <v>2</v>
      </c>
      <c r="M131" s="20">
        <v>5</v>
      </c>
      <c r="N131" s="1" t="str">
        <f t="shared" si="74"/>
        <v>N</v>
      </c>
      <c r="O131" s="1" t="str">
        <f t="shared" si="75"/>
        <v>S</v>
      </c>
      <c r="P131" s="1">
        <f t="shared" si="76"/>
        <v>-3</v>
      </c>
      <c r="Q131" s="4">
        <f>IFERROR((SUMIF($J$2:K131,J131,$L$2:M131)-L131)/(COUNTIF($J$2:K131,J131)-1),0)</f>
        <v>0</v>
      </c>
      <c r="R131" s="4">
        <f>IFERROR((SUMIF($AT$2:AT131,AT131,$AV$2:AW131)-AV131)/(COUNTIF($J$2:K131,J131)-1),0)</f>
        <v>0</v>
      </c>
      <c r="S131" s="4">
        <f t="shared" si="66"/>
        <v>0</v>
      </c>
      <c r="T131" s="5">
        <f>IFERROR((SUMIF($AY$2:AZ131,AY131,$BA$2:BB131)-BA131)/(COUNTIF($J$2:K131,K131)-1),0)</f>
        <v>2.6086956521739131</v>
      </c>
      <c r="U131" s="5">
        <f>IFERROR((SUMIF($BD$2:BE131,BD131,$BF$2:BG131)-BF131)/(COUNTIF($J$2:K131,K131)-1),0)</f>
        <v>0.78260869565217395</v>
      </c>
      <c r="V131" s="5">
        <f t="shared" si="67"/>
        <v>1.8260869565217392</v>
      </c>
      <c r="W131" s="9">
        <f>IFERROR((SUMIF($J$2:J131,J131,L$2:L131)-L131)/(COUNTIF($J$2:J131,J131)-1),0)</f>
        <v>0</v>
      </c>
      <c r="X131" s="9">
        <f>IFERROR((SUMIF($J$2:J131,J131,M$2:M131)-M131)/(COUNTIF($J$2:J131,J131)-1),0)</f>
        <v>0</v>
      </c>
      <c r="Y131" s="9">
        <f t="shared" si="68"/>
        <v>0</v>
      </c>
      <c r="Z131" s="1">
        <f>IFERROR((SUMIF($K$2:K131,J131,$M$2:M131))/(COUNTIF($K$2:K131,J131)),0)</f>
        <v>0</v>
      </c>
      <c r="AA131" s="1">
        <f>IFERROR((SUMIF($K$2:K131,J131,$L$2:L131))/(COUNTIF($K$2:K131,J131)),0)</f>
        <v>3</v>
      </c>
      <c r="AB131" s="1">
        <f t="shared" si="69"/>
        <v>-3</v>
      </c>
      <c r="AC131" s="9">
        <f>IFERROR((SUMIF($J$2:J131,K131,$L$2:L131))/(COUNTIF($J$2:J131,K131)),0)</f>
        <v>2.3636363636363638</v>
      </c>
      <c r="AD131" s="9">
        <f>IFERROR((SUMIF($J$2:J131,K131,$M$2:M131))/(COUNTIF($J$2:J131,K131)),0)</f>
        <v>0.72727272727272729</v>
      </c>
      <c r="AE131" s="9">
        <f t="shared" si="70"/>
        <v>1.6363636363636365</v>
      </c>
      <c r="AF131" s="1">
        <f>IFERROR((SUMIF(K$2:K131,K131,M$2:M131)-M131)/(COUNTIF($K$2:K131,K131)-1),0)</f>
        <v>2.8333333333333335</v>
      </c>
      <c r="AG131" s="1">
        <f>IFERROR((SUMIF(K$2:K131,K131,L$2:L131)-L131)/(COUNTIF($K$2:K131,K131)-1),0)</f>
        <v>0.83333333333333337</v>
      </c>
      <c r="AH131" s="1">
        <f t="shared" si="71"/>
        <v>2</v>
      </c>
      <c r="AI131" s="1">
        <f t="shared" si="77"/>
        <v>0</v>
      </c>
      <c r="AJ131" s="1">
        <f t="shared" si="78"/>
        <v>3</v>
      </c>
      <c r="AK131" s="1">
        <f>SUMIF($J$2:K131,J131,AI$2:AJ131)-AI131</f>
        <v>0</v>
      </c>
      <c r="AL131" s="1">
        <f>SUMIF($AY$2:AZ131,AY131,$BI$2:BJ131)-BI131</f>
        <v>61</v>
      </c>
      <c r="AM131" s="1">
        <f>IFERROR((AK131)/(COUNTIF($J$2:K131,J131)-1),0)</f>
        <v>0</v>
      </c>
      <c r="AN131" s="1">
        <f>IFERROR((AL131)/(COUNTIF($J$2:K131,K131)-1),0)</f>
        <v>2.652173913043478</v>
      </c>
      <c r="AP131" t="e">
        <f t="shared" si="79"/>
        <v>#N/A</v>
      </c>
      <c r="AQ131">
        <f>COUNTIF($J$2:J131,J131)</f>
        <v>1</v>
      </c>
      <c r="AR131">
        <f>COUNTIF($K$2:K131,K131)</f>
        <v>13</v>
      </c>
      <c r="AT131" s="1" t="str">
        <f t="shared" si="80"/>
        <v>Rosenborg BK</v>
      </c>
      <c r="AU131" s="1" t="str">
        <f t="shared" si="81"/>
        <v>Red Bull Salzburg</v>
      </c>
      <c r="AV131">
        <f t="shared" si="82"/>
        <v>5</v>
      </c>
      <c r="AW131" s="1">
        <f t="shared" si="83"/>
        <v>2</v>
      </c>
      <c r="AY131" t="str">
        <f t="shared" si="32"/>
        <v>Red Bull Salzburg</v>
      </c>
      <c r="AZ131" t="str">
        <f t="shared" si="33"/>
        <v>Rosenborg BK</v>
      </c>
      <c r="BA131">
        <f t="shared" si="34"/>
        <v>5</v>
      </c>
      <c r="BB131">
        <f t="shared" si="35"/>
        <v>2</v>
      </c>
      <c r="BD131" t="str">
        <f t="shared" si="36"/>
        <v>Red Bull Salzburg</v>
      </c>
      <c r="BE131" t="str">
        <f t="shared" si="37"/>
        <v>Rosenborg BK</v>
      </c>
      <c r="BF131">
        <f t="shared" si="84"/>
        <v>2</v>
      </c>
      <c r="BG131">
        <f t="shared" si="85"/>
        <v>5</v>
      </c>
      <c r="BI131">
        <f t="shared" si="38"/>
        <v>3</v>
      </c>
      <c r="BJ131">
        <f t="shared" si="39"/>
        <v>0</v>
      </c>
    </row>
    <row r="132" spans="1:62" x14ac:dyDescent="0.25">
      <c r="A132" t="s">
        <v>72</v>
      </c>
      <c r="B132" t="s">
        <v>321</v>
      </c>
      <c r="C132" t="s">
        <v>105</v>
      </c>
      <c r="D132" t="s">
        <v>93</v>
      </c>
      <c r="E132" t="s">
        <v>61</v>
      </c>
      <c r="F132" s="15">
        <v>0.78819444444444453</v>
      </c>
      <c r="G132" s="16">
        <v>22100</v>
      </c>
      <c r="H132" s="17">
        <v>4</v>
      </c>
      <c r="I132" s="17">
        <v>0</v>
      </c>
      <c r="J132" s="1" t="s">
        <v>71</v>
      </c>
      <c r="K132" s="1" t="s">
        <v>355</v>
      </c>
      <c r="L132" s="20">
        <v>0</v>
      </c>
      <c r="M132" s="20">
        <v>0</v>
      </c>
      <c r="N132" s="1" t="str">
        <f t="shared" si="74"/>
        <v>U</v>
      </c>
      <c r="O132" s="1" t="str">
        <f t="shared" si="75"/>
        <v>U</v>
      </c>
      <c r="P132" s="1">
        <f t="shared" si="76"/>
        <v>0</v>
      </c>
      <c r="Q132" s="4">
        <f>IFERROR((SUMIF($J$2:K132,J132,$L$2:M132)-L132)/(COUNTIF($J$2:K132,J132)-1),0)</f>
        <v>1.5217391304347827</v>
      </c>
      <c r="R132" s="4">
        <f>IFERROR((SUMIF($AT$2:AT132,AT132,$AV$2:AW132)-AV132)/(COUNTIF($J$2:K132,J132)-1),0)</f>
        <v>0.2608695652173913</v>
      </c>
      <c r="S132" s="4">
        <f t="shared" si="66"/>
        <v>1.2608695652173914</v>
      </c>
      <c r="T132" s="5">
        <f>IFERROR((SUMIF($AY$2:AZ132,AY132,$BA$2:BB132)-BA132)/(COUNTIF($J$2:K132,K132)-1),0)</f>
        <v>5</v>
      </c>
      <c r="U132" s="5">
        <f>IFERROR((SUMIF($BD$2:BE132,BD132,$BF$2:BG132)-BF132)/(COUNTIF($J$2:K132,K132)-1),0)</f>
        <v>0</v>
      </c>
      <c r="V132" s="5">
        <f t="shared" si="67"/>
        <v>5</v>
      </c>
      <c r="W132" s="9">
        <f>IFERROR((SUMIF($J$2:J132,J132,L$2:L132)-L132)/(COUNTIF($J$2:J132,J132)-1),0)</f>
        <v>1.5</v>
      </c>
      <c r="X132" s="9">
        <f>IFERROR((SUMIF($J$2:J132,J132,M$2:M132)-M132)/(COUNTIF($J$2:J132,J132)-1),0)</f>
        <v>0.6</v>
      </c>
      <c r="Y132" s="9">
        <f t="shared" si="68"/>
        <v>0.9</v>
      </c>
      <c r="Z132" s="1">
        <f>IFERROR((SUMIF($K$2:K132,J132,$M$2:M132))/(COUNTIF($K$2:K132,J132)),0)</f>
        <v>1.5384615384615385</v>
      </c>
      <c r="AA132" s="1">
        <f>IFERROR((SUMIF($K$2:K132,J132,$L$2:L132))/(COUNTIF($K$2:K132,J132)),0)</f>
        <v>1.7692307692307692</v>
      </c>
      <c r="AB132" s="1">
        <f t="shared" si="69"/>
        <v>-0.23076923076923062</v>
      </c>
      <c r="AC132" s="9">
        <f>IFERROR((SUMIF($J$2:J132,K132,$L$2:L132))/(COUNTIF($J$2:J132,K132)),0)</f>
        <v>5</v>
      </c>
      <c r="AD132" s="9">
        <f>IFERROR((SUMIF($J$2:J132,K132,$M$2:M132))/(COUNTIF($J$2:J132,K132)),0)</f>
        <v>0</v>
      </c>
      <c r="AE132" s="9">
        <f t="shared" si="70"/>
        <v>5</v>
      </c>
      <c r="AF132" s="1">
        <f>IFERROR((SUMIF(K$2:K132,K132,M$2:M132)-M132)/(COUNTIF($K$2:K132,K132)-1),0)</f>
        <v>0</v>
      </c>
      <c r="AG132" s="1">
        <f>IFERROR((SUMIF(K$2:K132,K132,L$2:L132)-L132)/(COUNTIF($K$2:K132,K132)-1),0)</f>
        <v>0</v>
      </c>
      <c r="AH132" s="1">
        <f t="shared" si="71"/>
        <v>0</v>
      </c>
      <c r="AI132" s="1">
        <f t="shared" si="77"/>
        <v>1</v>
      </c>
      <c r="AJ132" s="1">
        <f t="shared" si="78"/>
        <v>1</v>
      </c>
      <c r="AK132" s="1">
        <f>SUMIF($J$2:K132,J132,AI$2:AJ132)-AI132</f>
        <v>32</v>
      </c>
      <c r="AL132" s="1">
        <f>SUMIF($AY$2:AZ132,AY132,$BI$2:BJ132)-BI132</f>
        <v>3</v>
      </c>
      <c r="AM132" s="1">
        <f>IFERROR((AK132)/(COUNTIF($J$2:K132,J132)-1),0)</f>
        <v>1.3913043478260869</v>
      </c>
      <c r="AN132" s="1">
        <f>IFERROR((AL132)/(COUNTIF($J$2:K132,K132)-1),0)</f>
        <v>3</v>
      </c>
      <c r="AP132" t="str">
        <f t="shared" si="79"/>
        <v>SC Rheindorf Altach</v>
      </c>
      <c r="AQ132">
        <f>COUNTIF($J$2:J132,J132)</f>
        <v>11</v>
      </c>
      <c r="AR132">
        <f>COUNTIF($K$2:K132,K132)</f>
        <v>1</v>
      </c>
      <c r="AT132" s="1" t="str">
        <f t="shared" si="80"/>
        <v>SK Rapid Wien</v>
      </c>
      <c r="AU132" s="1" t="str">
        <f t="shared" si="81"/>
        <v>FC Villarreal</v>
      </c>
      <c r="AV132">
        <f t="shared" si="82"/>
        <v>0</v>
      </c>
      <c r="AW132" s="1">
        <f t="shared" si="83"/>
        <v>0</v>
      </c>
      <c r="AY132" t="str">
        <f t="shared" si="32"/>
        <v>FC Villarreal</v>
      </c>
      <c r="AZ132" t="str">
        <f t="shared" si="33"/>
        <v>SK Rapid Wien</v>
      </c>
      <c r="BA132">
        <f t="shared" si="34"/>
        <v>0</v>
      </c>
      <c r="BB132">
        <f t="shared" si="35"/>
        <v>0</v>
      </c>
      <c r="BD132" t="str">
        <f t="shared" si="36"/>
        <v>FC Villarreal</v>
      </c>
      <c r="BE132" t="str">
        <f t="shared" si="37"/>
        <v>SK Rapid Wien</v>
      </c>
      <c r="BF132">
        <f t="shared" si="84"/>
        <v>0</v>
      </c>
      <c r="BG132">
        <f t="shared" si="85"/>
        <v>0</v>
      </c>
      <c r="BI132">
        <f t="shared" si="38"/>
        <v>1</v>
      </c>
      <c r="BJ132">
        <f t="shared" si="39"/>
        <v>1</v>
      </c>
    </row>
    <row r="133" spans="1:62" x14ac:dyDescent="0.25">
      <c r="A133" t="s">
        <v>47</v>
      </c>
      <c r="B133" t="s">
        <v>297</v>
      </c>
      <c r="C133" t="s">
        <v>105</v>
      </c>
      <c r="D133" t="s">
        <v>93</v>
      </c>
      <c r="E133" t="s">
        <v>43</v>
      </c>
      <c r="F133" s="15">
        <v>0.70833333333333337</v>
      </c>
      <c r="G133" s="16">
        <v>9218</v>
      </c>
      <c r="H133" s="17">
        <v>7</v>
      </c>
      <c r="I133" s="17">
        <v>0</v>
      </c>
      <c r="J133" s="1" t="s">
        <v>68</v>
      </c>
      <c r="K133" s="1" t="s">
        <v>65</v>
      </c>
      <c r="L133" s="20">
        <v>0</v>
      </c>
      <c r="M133" s="20">
        <v>0</v>
      </c>
      <c r="N133" s="1" t="str">
        <f t="shared" si="74"/>
        <v>U</v>
      </c>
      <c r="O133" s="1" t="str">
        <f t="shared" si="75"/>
        <v>U</v>
      </c>
      <c r="P133" s="1">
        <f t="shared" si="76"/>
        <v>0</v>
      </c>
      <c r="Q133" s="4">
        <f>IFERROR((SUMIF($J$2:K133,J133,$L$2:M133)-L133)/(COUNTIF($J$2:K133,J133)-1),0)</f>
        <v>1</v>
      </c>
      <c r="R133" s="4">
        <f>IFERROR((SUMIF($AT$2:AT133,AT133,$AV$2:AW133)-AV133)/(COUNTIF($J$2:K133,J133)-1),0)</f>
        <v>0.73684210526315785</v>
      </c>
      <c r="S133" s="4">
        <f t="shared" si="66"/>
        <v>0.26315789473684215</v>
      </c>
      <c r="T133" s="5">
        <f>IFERROR((SUMIF($AY$2:AZ133,AY133,$BA$2:BB133)-BA133)/(COUNTIF($J$2:K133,K133)-1),0)</f>
        <v>2</v>
      </c>
      <c r="U133" s="5">
        <f>IFERROR((SUMIF($BD$2:BE133,BD133,$BF$2:BG133)-BF133)/(COUNTIF($J$2:K133,K133)-1),0)</f>
        <v>0.875</v>
      </c>
      <c r="V133" s="5">
        <f t="shared" si="67"/>
        <v>1.125</v>
      </c>
      <c r="W133" s="9">
        <f>IFERROR((SUMIF($J$2:J133,J133,L$2:L133)-L133)/(COUNTIF($J$2:J133,J133)-1),0)</f>
        <v>1.125</v>
      </c>
      <c r="X133" s="9">
        <f>IFERROR((SUMIF($J$2:J133,J133,M$2:M133)-M133)/(COUNTIF($J$2:J133,J133)-1),0)</f>
        <v>1.75</v>
      </c>
      <c r="Y133" s="9">
        <f t="shared" si="68"/>
        <v>-0.625</v>
      </c>
      <c r="Z133" s="1">
        <f>IFERROR((SUMIF($K$2:K133,J133,$M$2:M133))/(COUNTIF($K$2:K133,J133)),0)</f>
        <v>0.90909090909090906</v>
      </c>
      <c r="AA133" s="1">
        <f>IFERROR((SUMIF($K$2:K133,J133,$L$2:L133))/(COUNTIF($K$2:K133,J133)),0)</f>
        <v>1.7272727272727273</v>
      </c>
      <c r="AB133" s="1">
        <f t="shared" si="69"/>
        <v>-0.81818181818181823</v>
      </c>
      <c r="AC133" s="9">
        <f>IFERROR((SUMIF($J$2:J133,K133,$L$2:L133))/(COUNTIF($J$2:J133,K133)),0)</f>
        <v>1.7142857142857142</v>
      </c>
      <c r="AD133" s="9">
        <f>IFERROR((SUMIF($J$2:J133,K133,$M$2:M133))/(COUNTIF($J$2:J133,K133)),0)</f>
        <v>1.1428571428571428</v>
      </c>
      <c r="AE133" s="9">
        <f t="shared" si="70"/>
        <v>0.5714285714285714</v>
      </c>
      <c r="AF133" s="1">
        <f>IFERROR((SUMIF(K$2:K133,K133,M$2:M133)-M133)/(COUNTIF($K$2:K133,K133)-1),0)</f>
        <v>2.2222222222222223</v>
      </c>
      <c r="AG133" s="1">
        <f>IFERROR((SUMIF(K$2:K133,K133,L$2:L133)-L133)/(COUNTIF($K$2:K133,K133)-1),0)</f>
        <v>0.66666666666666663</v>
      </c>
      <c r="AH133" s="1">
        <f t="shared" si="71"/>
        <v>1.5555555555555558</v>
      </c>
      <c r="AI133" s="1">
        <f t="shared" si="77"/>
        <v>1</v>
      </c>
      <c r="AJ133" s="1">
        <f t="shared" si="78"/>
        <v>1</v>
      </c>
      <c r="AK133" s="1">
        <f>SUMIF($J$2:K133,J133,AI$2:AJ133)-AI133</f>
        <v>18</v>
      </c>
      <c r="AL133" s="1">
        <f>SUMIF($AY$2:AZ133,AY133,$BI$2:BJ133)-BI133</f>
        <v>31</v>
      </c>
      <c r="AM133" s="1">
        <f>IFERROR((AK133)/(COUNTIF($J$2:K133,J133)-1),0)</f>
        <v>0.94736842105263153</v>
      </c>
      <c r="AN133" s="1">
        <f>IFERROR((AL133)/(COUNTIF($J$2:K133,K133)-1),0)</f>
        <v>1.9375</v>
      </c>
      <c r="AP133" t="str">
        <f t="shared" si="79"/>
        <v>TSV Hartberg</v>
      </c>
      <c r="AQ133">
        <f>COUNTIF($J$2:J133,J133)</f>
        <v>9</v>
      </c>
      <c r="AR133">
        <f>COUNTIF($K$2:K133,K133)</f>
        <v>10</v>
      </c>
      <c r="AT133" s="1" t="str">
        <f t="shared" si="80"/>
        <v>SK Sturm Graz</v>
      </c>
      <c r="AU133" s="1" t="str">
        <f t="shared" si="81"/>
        <v>SKN St. Pölten</v>
      </c>
      <c r="AV133">
        <f t="shared" si="82"/>
        <v>0</v>
      </c>
      <c r="AW133" s="1">
        <f t="shared" si="83"/>
        <v>0</v>
      </c>
      <c r="AY133" t="str">
        <f t="shared" si="32"/>
        <v>SKN St. Pölten</v>
      </c>
      <c r="AZ133" t="str">
        <f t="shared" si="33"/>
        <v>SK Sturm Graz</v>
      </c>
      <c r="BA133">
        <f t="shared" si="34"/>
        <v>0</v>
      </c>
      <c r="BB133">
        <f t="shared" si="35"/>
        <v>0</v>
      </c>
      <c r="BD133" t="str">
        <f t="shared" si="36"/>
        <v>SKN St. Pölten</v>
      </c>
      <c r="BE133" t="str">
        <f t="shared" si="37"/>
        <v>SK Sturm Graz</v>
      </c>
      <c r="BF133">
        <f t="shared" si="84"/>
        <v>0</v>
      </c>
      <c r="BG133">
        <f t="shared" si="85"/>
        <v>0</v>
      </c>
      <c r="BI133">
        <f t="shared" si="38"/>
        <v>1</v>
      </c>
      <c r="BJ133">
        <f t="shared" si="39"/>
        <v>1</v>
      </c>
    </row>
    <row r="134" spans="1:62" x14ac:dyDescent="0.25">
      <c r="A134" t="s">
        <v>47</v>
      </c>
      <c r="B134" t="s">
        <v>297</v>
      </c>
      <c r="C134" t="s">
        <v>105</v>
      </c>
      <c r="D134" t="s">
        <v>93</v>
      </c>
      <c r="E134" t="s">
        <v>43</v>
      </c>
      <c r="F134" s="15">
        <v>0.70833333333333337</v>
      </c>
      <c r="G134" s="16">
        <v>4873</v>
      </c>
      <c r="H134" s="17">
        <v>7</v>
      </c>
      <c r="I134" s="17">
        <v>0</v>
      </c>
      <c r="J134" s="1" t="s">
        <v>0</v>
      </c>
      <c r="K134" s="1" t="s">
        <v>56</v>
      </c>
      <c r="L134" s="20">
        <v>5</v>
      </c>
      <c r="M134" s="20">
        <v>1</v>
      </c>
      <c r="N134" s="1" t="str">
        <f t="shared" si="74"/>
        <v>S</v>
      </c>
      <c r="O134" s="1" t="str">
        <f t="shared" si="75"/>
        <v>N</v>
      </c>
      <c r="P134" s="1">
        <f t="shared" si="76"/>
        <v>4</v>
      </c>
      <c r="Q134" s="4">
        <f>IFERROR((SUMIF($J$2:K134,J134,$L$2:M134)-L134)/(COUNTIF($J$2:K134,J134)-1),0)</f>
        <v>2.0499999999999998</v>
      </c>
      <c r="R134" s="4">
        <f>IFERROR((SUMIF($AT$2:AT134,AT134,$AV$2:AW134)-AV134)/(COUNTIF($J$2:K134,J134)-1),0)</f>
        <v>0.3</v>
      </c>
      <c r="S134" s="4">
        <f t="shared" si="66"/>
        <v>1.7499999999999998</v>
      </c>
      <c r="T134" s="5">
        <f>IFERROR((SUMIF($AY$2:AZ134,AY134,$BA$2:BB134)-BA134)/(COUNTIF($J$2:K134,K134)-1),0)</f>
        <v>0.75</v>
      </c>
      <c r="U134" s="5">
        <f>IFERROR((SUMIF($BD$2:BE134,BD134,$BF$2:BG134)-BF134)/(COUNTIF($J$2:K134,K134)-1),0)</f>
        <v>1.9375</v>
      </c>
      <c r="V134" s="5">
        <f t="shared" si="67"/>
        <v>-1.1875</v>
      </c>
      <c r="W134" s="9">
        <f>IFERROR((SUMIF($J$2:J134,J134,L$2:L134)-L134)/(COUNTIF($J$2:J134,J134)-1),0)</f>
        <v>1.75</v>
      </c>
      <c r="X134" s="9">
        <f>IFERROR((SUMIF($J$2:J134,J134,M$2:M134)-M134)/(COUNTIF($J$2:J134,J134)-1),0)</f>
        <v>0.75</v>
      </c>
      <c r="Y134" s="9">
        <f t="shared" si="68"/>
        <v>1</v>
      </c>
      <c r="Z134" s="1">
        <f>IFERROR((SUMIF($K$2:K134,J134,$M$2:M134))/(COUNTIF($K$2:K134,J134)),0)</f>
        <v>2.25</v>
      </c>
      <c r="AA134" s="1">
        <f>IFERROR((SUMIF($K$2:K134,J134,$L$2:L134))/(COUNTIF($K$2:K134,J134)),0)</f>
        <v>0.75</v>
      </c>
      <c r="AB134" s="1">
        <f t="shared" si="69"/>
        <v>1.5</v>
      </c>
      <c r="AC134" s="9">
        <f>IFERROR((SUMIF($J$2:J134,K134,$L$2:L134))/(COUNTIF($J$2:J134,K134)),0)</f>
        <v>0.875</v>
      </c>
      <c r="AD134" s="9">
        <f>IFERROR((SUMIF($J$2:J134,K134,$M$2:M134))/(COUNTIF($J$2:J134,K134)),0)</f>
        <v>2.125</v>
      </c>
      <c r="AE134" s="9">
        <f t="shared" si="70"/>
        <v>-1.25</v>
      </c>
      <c r="AF134" s="1">
        <f>IFERROR((SUMIF(K$2:K134,K134,M$2:M134)-M134)/(COUNTIF($K$2:K134,K134)-1),0)</f>
        <v>0.625</v>
      </c>
      <c r="AG134" s="1">
        <f>IFERROR((SUMIF(K$2:K134,K134,L$2:L134)-L134)/(COUNTIF($K$2:K134,K134)-1),0)</f>
        <v>1.75</v>
      </c>
      <c r="AH134" s="1">
        <f t="shared" si="71"/>
        <v>-1.125</v>
      </c>
      <c r="AI134" s="1">
        <f t="shared" si="77"/>
        <v>3</v>
      </c>
      <c r="AJ134" s="1">
        <f t="shared" si="78"/>
        <v>0</v>
      </c>
      <c r="AK134" s="1">
        <f>SUMIF($J$2:K134,J134,AI$2:AJ134)-AI134</f>
        <v>41</v>
      </c>
      <c r="AL134" s="1">
        <f>SUMIF($AY$2:AZ134,AY134,$BI$2:BJ134)-BI134</f>
        <v>9</v>
      </c>
      <c r="AM134" s="1">
        <f>IFERROR((AK134)/(COUNTIF($J$2:K134,J134)-1),0)</f>
        <v>2.0499999999999998</v>
      </c>
      <c r="AN134" s="1">
        <f>IFERROR((AL134)/(COUNTIF($J$2:K134,K134)-1),0)</f>
        <v>0.5625</v>
      </c>
      <c r="AP134" t="str">
        <f t="shared" si="79"/>
        <v>Lillestrøm SK</v>
      </c>
      <c r="AQ134">
        <f>COUNTIF($J$2:J134,J134)</f>
        <v>9</v>
      </c>
      <c r="AR134">
        <f>COUNTIF($K$2:K134,K134)</f>
        <v>9</v>
      </c>
      <c r="AT134" s="1" t="str">
        <f t="shared" si="80"/>
        <v>LASK</v>
      </c>
      <c r="AU134" s="1" t="str">
        <f t="shared" si="81"/>
        <v>FC Admira Wacker Mödling</v>
      </c>
      <c r="AV134">
        <f t="shared" si="82"/>
        <v>1</v>
      </c>
      <c r="AW134" s="1">
        <f t="shared" si="83"/>
        <v>5</v>
      </c>
      <c r="AY134" t="str">
        <f t="shared" si="32"/>
        <v>FC Admira Wacker Mödling</v>
      </c>
      <c r="AZ134" t="str">
        <f t="shared" si="33"/>
        <v>LASK</v>
      </c>
      <c r="BA134">
        <f t="shared" si="34"/>
        <v>1</v>
      </c>
      <c r="BB134">
        <f t="shared" si="35"/>
        <v>5</v>
      </c>
      <c r="BD134" t="str">
        <f t="shared" si="36"/>
        <v>FC Admira Wacker Mödling</v>
      </c>
      <c r="BE134" t="str">
        <f t="shared" si="37"/>
        <v>LASK</v>
      </c>
      <c r="BF134">
        <f t="shared" si="84"/>
        <v>5</v>
      </c>
      <c r="BG134">
        <f t="shared" si="85"/>
        <v>1</v>
      </c>
      <c r="BI134">
        <f t="shared" si="38"/>
        <v>0</v>
      </c>
      <c r="BJ134">
        <f t="shared" si="39"/>
        <v>3</v>
      </c>
    </row>
    <row r="135" spans="1:62" x14ac:dyDescent="0.25">
      <c r="A135" t="s">
        <v>47</v>
      </c>
      <c r="B135" t="s">
        <v>297</v>
      </c>
      <c r="C135" t="s">
        <v>105</v>
      </c>
      <c r="D135" t="s">
        <v>93</v>
      </c>
      <c r="E135" t="s">
        <v>43</v>
      </c>
      <c r="F135" s="15">
        <v>0.70833333333333337</v>
      </c>
      <c r="G135" s="16">
        <v>5343</v>
      </c>
      <c r="H135" s="17">
        <v>7</v>
      </c>
      <c r="I135" s="17">
        <v>0</v>
      </c>
      <c r="J135" s="1" t="s">
        <v>245</v>
      </c>
      <c r="K135" s="1" t="s">
        <v>58</v>
      </c>
      <c r="L135" s="20">
        <v>1</v>
      </c>
      <c r="M135" s="20">
        <v>0</v>
      </c>
      <c r="N135" s="1" t="str">
        <f t="shared" si="74"/>
        <v>S</v>
      </c>
      <c r="O135" s="1" t="str">
        <f t="shared" si="75"/>
        <v>N</v>
      </c>
      <c r="P135" s="1">
        <f t="shared" si="76"/>
        <v>1</v>
      </c>
      <c r="Q135" s="4">
        <f>IFERROR((SUMIF($J$2:K135,J135,$L$2:M135)-L135)/(COUNTIF($J$2:K135,J135)-1),0)</f>
        <v>1.4375</v>
      </c>
      <c r="R135" s="4">
        <f>IFERROR((SUMIF($AT$2:AT135,AT135,$AV$2:AW135)-AV135)/(COUNTIF($J$2:K135,J135)-1),0)</f>
        <v>0.5625</v>
      </c>
      <c r="S135" s="4">
        <f t="shared" si="66"/>
        <v>0.875</v>
      </c>
      <c r="T135" s="5">
        <f>IFERROR((SUMIF($AY$2:AZ135,AY135,$BA$2:BB135)-BA135)/(COUNTIF($J$2:K135,K135)-1),0)</f>
        <v>1.5</v>
      </c>
      <c r="U135" s="5">
        <f>IFERROR((SUMIF($BD$2:BE135,BD135,$BF$2:BG135)-BF135)/(COUNTIF($J$2:K135,K135)-1),0)</f>
        <v>1.5625</v>
      </c>
      <c r="V135" s="5">
        <f t="shared" si="67"/>
        <v>-6.25E-2</v>
      </c>
      <c r="W135" s="9">
        <f>IFERROR((SUMIF($J$2:J135,J135,L$2:L135)-L135)/(COUNTIF($J$2:J135,J135)-1),0)</f>
        <v>1</v>
      </c>
      <c r="X135" s="9">
        <f>IFERROR((SUMIF($J$2:J135,J135,M$2:M135)-M135)/(COUNTIF($J$2:J135,J135)-1),0)</f>
        <v>1.5</v>
      </c>
      <c r="Y135" s="9">
        <f t="shared" si="68"/>
        <v>-0.5</v>
      </c>
      <c r="Z135" s="1">
        <f>IFERROR((SUMIF($K$2:K135,J135,$M$2:M135))/(COUNTIF($K$2:K135,J135)),0)</f>
        <v>1.7</v>
      </c>
      <c r="AA135" s="1">
        <f>IFERROR((SUMIF($K$2:K135,J135,$L$2:L135))/(COUNTIF($K$2:K135,J135)),0)</f>
        <v>1.9</v>
      </c>
      <c r="AB135" s="1">
        <f t="shared" si="69"/>
        <v>-0.19999999999999996</v>
      </c>
      <c r="AC135" s="9">
        <f>IFERROR((SUMIF($J$2:J135,K135,$L$2:L135))/(COUNTIF($J$2:J135,K135)),0)</f>
        <v>1.25</v>
      </c>
      <c r="AD135" s="9">
        <f>IFERROR((SUMIF($J$2:J135,K135,$M$2:M135))/(COUNTIF($J$2:J135,K135)),0)</f>
        <v>2</v>
      </c>
      <c r="AE135" s="9">
        <f t="shared" si="70"/>
        <v>-0.75</v>
      </c>
      <c r="AF135" s="1">
        <f>IFERROR((SUMIF(K$2:K135,K135,M$2:M135)-M135)/(COUNTIF($K$2:K135,K135)-1),0)</f>
        <v>1.75</v>
      </c>
      <c r="AG135" s="1">
        <f>IFERROR((SUMIF(K$2:K135,K135,L$2:L135)-L135)/(COUNTIF($K$2:K135,K135)-1),0)</f>
        <v>1.125</v>
      </c>
      <c r="AH135" s="1">
        <f t="shared" si="71"/>
        <v>0.625</v>
      </c>
      <c r="AI135" s="1">
        <f t="shared" si="77"/>
        <v>3</v>
      </c>
      <c r="AJ135" s="1">
        <f t="shared" si="78"/>
        <v>0</v>
      </c>
      <c r="AK135" s="1">
        <f>SUMIF($J$2:K135,J135,AI$2:AJ135)-AI135</f>
        <v>18</v>
      </c>
      <c r="AL135" s="1">
        <f>SUMIF($AY$2:AZ135,AY135,$BI$2:BJ135)-BI135</f>
        <v>17</v>
      </c>
      <c r="AM135" s="1">
        <f>IFERROR((AK135)/(COUNTIF($J$2:K135,J135)-1),0)</f>
        <v>1.125</v>
      </c>
      <c r="AN135" s="1">
        <f>IFERROR((AL135)/(COUNTIF($J$2:K135,K135)-1),0)</f>
        <v>1.0625</v>
      </c>
      <c r="AP135" t="str">
        <f t="shared" si="79"/>
        <v>SK Sturm Graz</v>
      </c>
      <c r="AQ135">
        <f>COUNTIF($J$2:J135,J135)</f>
        <v>7</v>
      </c>
      <c r="AR135">
        <f>COUNTIF($K$2:K135,K135)</f>
        <v>9</v>
      </c>
      <c r="AT135" s="1" t="str">
        <f t="shared" si="80"/>
        <v>FC Wacker Innsbruck</v>
      </c>
      <c r="AU135" s="1" t="str">
        <f t="shared" si="81"/>
        <v>SC Rheindorf Altach</v>
      </c>
      <c r="AV135">
        <f t="shared" si="82"/>
        <v>0</v>
      </c>
      <c r="AW135" s="1">
        <f t="shared" si="83"/>
        <v>1</v>
      </c>
      <c r="AY135" t="str">
        <f t="shared" si="32"/>
        <v>SC Rheindorf Altach</v>
      </c>
      <c r="AZ135" t="str">
        <f t="shared" si="33"/>
        <v>FC Wacker Innsbruck</v>
      </c>
      <c r="BA135">
        <f t="shared" si="34"/>
        <v>0</v>
      </c>
      <c r="BB135">
        <f t="shared" si="35"/>
        <v>1</v>
      </c>
      <c r="BD135" t="str">
        <f t="shared" si="36"/>
        <v>SC Rheindorf Altach</v>
      </c>
      <c r="BE135" t="str">
        <f t="shared" si="37"/>
        <v>FC Wacker Innsbruck</v>
      </c>
      <c r="BF135">
        <f t="shared" si="84"/>
        <v>1</v>
      </c>
      <c r="BG135">
        <f t="shared" si="85"/>
        <v>0</v>
      </c>
      <c r="BI135">
        <f t="shared" si="38"/>
        <v>0</v>
      </c>
      <c r="BJ135">
        <f t="shared" si="39"/>
        <v>3</v>
      </c>
    </row>
    <row r="136" spans="1:62" x14ac:dyDescent="0.25">
      <c r="A136" t="s">
        <v>47</v>
      </c>
      <c r="B136" t="s">
        <v>261</v>
      </c>
      <c r="C136" t="s">
        <v>105</v>
      </c>
      <c r="D136" t="s">
        <v>93</v>
      </c>
      <c r="E136" t="s">
        <v>64</v>
      </c>
      <c r="F136" s="15">
        <v>0.70833333333333337</v>
      </c>
      <c r="G136" s="16">
        <v>10507</v>
      </c>
      <c r="H136" s="17">
        <v>7</v>
      </c>
      <c r="I136" s="17">
        <v>0</v>
      </c>
      <c r="J136" s="1" t="s">
        <v>80</v>
      </c>
      <c r="K136" s="1" t="s">
        <v>40</v>
      </c>
      <c r="L136" s="20">
        <v>0</v>
      </c>
      <c r="M136" s="20">
        <v>2</v>
      </c>
      <c r="N136" s="1" t="str">
        <f t="shared" si="74"/>
        <v>N</v>
      </c>
      <c r="O136" s="1" t="str">
        <f t="shared" si="75"/>
        <v>S</v>
      </c>
      <c r="P136" s="1">
        <f t="shared" si="76"/>
        <v>-2</v>
      </c>
      <c r="Q136" s="4">
        <f>IFERROR((SUMIF($J$2:K136,J136,$L$2:M136)-L136)/(COUNTIF($J$2:K136,J136)-1),0)</f>
        <v>1.375</v>
      </c>
      <c r="R136" s="4">
        <f>IFERROR((SUMIF($AT$2:AT136,AT136,$AV$2:AW136)-AV136)/(COUNTIF($J$2:K136,J136)-1),0)</f>
        <v>0.625</v>
      </c>
      <c r="S136" s="4">
        <f t="shared" si="66"/>
        <v>0.75</v>
      </c>
      <c r="T136" s="5">
        <f>IFERROR((SUMIF($AY$2:AZ136,AY136,$BA$2:BB136)-BA136)/(COUNTIF($J$2:K136,K136)-1),0)</f>
        <v>2.7083333333333335</v>
      </c>
      <c r="U136" s="5">
        <f>IFERROR((SUMIF($BD$2:BE136,BD136,$BF$2:BG136)-BF136)/(COUNTIF($J$2:K136,K136)-1),0)</f>
        <v>0.83333333333333337</v>
      </c>
      <c r="V136" s="5">
        <f t="shared" si="67"/>
        <v>1.875</v>
      </c>
      <c r="W136" s="9">
        <f>IFERROR((SUMIF($J$2:J136,J136,L$2:L136)-L136)/(COUNTIF($J$2:J136,J136)-1),0)</f>
        <v>2</v>
      </c>
      <c r="X136" s="9">
        <f>IFERROR((SUMIF($J$2:J136,J136,M$2:M136)-M136)/(COUNTIF($J$2:J136,J136)-1),0)</f>
        <v>1.25</v>
      </c>
      <c r="Y136" s="9">
        <f t="shared" si="68"/>
        <v>0.75</v>
      </c>
      <c r="Z136" s="1">
        <f>IFERROR((SUMIF($K$2:K136,J136,$M$2:M136))/(COUNTIF($K$2:K136,J136)),0)</f>
        <v>0.75</v>
      </c>
      <c r="AA136" s="1">
        <f>IFERROR((SUMIF($K$2:K136,J136,$L$2:L136))/(COUNTIF($K$2:K136,J136)),0)</f>
        <v>0.625</v>
      </c>
      <c r="AB136" s="1">
        <f t="shared" si="69"/>
        <v>0.125</v>
      </c>
      <c r="AC136" s="9">
        <f>IFERROR((SUMIF($J$2:J136,K136,$L$2:L136))/(COUNTIF($J$2:J136,K136)),0)</f>
        <v>2.3636363636363638</v>
      </c>
      <c r="AD136" s="9">
        <f>IFERROR((SUMIF($J$2:J136,K136,$M$2:M136))/(COUNTIF($J$2:J136,K136)),0)</f>
        <v>0.72727272727272729</v>
      </c>
      <c r="AE136" s="9">
        <f t="shared" si="70"/>
        <v>1.6363636363636365</v>
      </c>
      <c r="AF136" s="1">
        <f>IFERROR((SUMIF(K$2:K136,K136,M$2:M136)-M136)/(COUNTIF($K$2:K136,K136)-1),0)</f>
        <v>3</v>
      </c>
      <c r="AG136" s="1">
        <f>IFERROR((SUMIF(K$2:K136,K136,L$2:L136)-L136)/(COUNTIF($K$2:K136,K136)-1),0)</f>
        <v>0.92307692307692313</v>
      </c>
      <c r="AH136" s="1">
        <f t="shared" si="71"/>
        <v>2.0769230769230766</v>
      </c>
      <c r="AI136" s="1">
        <f t="shared" si="77"/>
        <v>0</v>
      </c>
      <c r="AJ136" s="1">
        <f t="shared" si="78"/>
        <v>3</v>
      </c>
      <c r="AK136" s="1">
        <f>SUMIF($J$2:K136,J136,AI$2:AJ136)-AI136</f>
        <v>27</v>
      </c>
      <c r="AL136" s="1">
        <f>SUMIF($AY$2:AZ136,AY136,$BI$2:BJ136)-BI136</f>
        <v>64</v>
      </c>
      <c r="AM136" s="1">
        <f>IFERROR((AK136)/(COUNTIF($J$2:K136,J136)-1),0)</f>
        <v>1.6875</v>
      </c>
      <c r="AN136" s="1">
        <f>IFERROR((AL136)/(COUNTIF($J$2:K136,K136)-1),0)</f>
        <v>2.6666666666666665</v>
      </c>
      <c r="AP136" t="str">
        <f t="shared" si="79"/>
        <v>FC Wacker Innsbruck</v>
      </c>
      <c r="AQ136">
        <f>COUNTIF($J$2:J136,J136)</f>
        <v>9</v>
      </c>
      <c r="AR136">
        <f>COUNTIF($K$2:K136,K136)</f>
        <v>14</v>
      </c>
      <c r="AT136" s="1" t="str">
        <f t="shared" si="80"/>
        <v>FK Austria Wien</v>
      </c>
      <c r="AU136" s="1" t="str">
        <f t="shared" si="81"/>
        <v>Red Bull Salzburg</v>
      </c>
      <c r="AV136">
        <f t="shared" si="82"/>
        <v>2</v>
      </c>
      <c r="AW136" s="1">
        <f t="shared" si="83"/>
        <v>0</v>
      </c>
      <c r="AY136" t="str">
        <f t="shared" si="32"/>
        <v>Red Bull Salzburg</v>
      </c>
      <c r="AZ136" t="str">
        <f t="shared" si="33"/>
        <v>FK Austria Wien</v>
      </c>
      <c r="BA136">
        <f t="shared" si="34"/>
        <v>2</v>
      </c>
      <c r="BB136">
        <f t="shared" si="35"/>
        <v>0</v>
      </c>
      <c r="BD136" t="str">
        <f t="shared" si="36"/>
        <v>Red Bull Salzburg</v>
      </c>
      <c r="BE136" t="str">
        <f t="shared" si="37"/>
        <v>FK Austria Wien</v>
      </c>
      <c r="BF136">
        <f t="shared" si="84"/>
        <v>0</v>
      </c>
      <c r="BG136">
        <f t="shared" si="85"/>
        <v>2</v>
      </c>
      <c r="BI136">
        <f t="shared" si="38"/>
        <v>3</v>
      </c>
      <c r="BJ136">
        <f t="shared" si="39"/>
        <v>0</v>
      </c>
    </row>
    <row r="137" spans="1:62" x14ac:dyDescent="0.25">
      <c r="A137" t="s">
        <v>47</v>
      </c>
      <c r="B137" t="s">
        <v>261</v>
      </c>
      <c r="C137" t="s">
        <v>105</v>
      </c>
      <c r="D137" t="s">
        <v>93</v>
      </c>
      <c r="E137" t="s">
        <v>64</v>
      </c>
      <c r="F137" s="15">
        <v>0.60416666666666663</v>
      </c>
      <c r="G137" s="16">
        <v>5444</v>
      </c>
      <c r="H137" s="17">
        <v>7</v>
      </c>
      <c r="I137" s="17">
        <v>0</v>
      </c>
      <c r="J137" s="1" t="s">
        <v>49</v>
      </c>
      <c r="K137" s="1" t="s">
        <v>71</v>
      </c>
      <c r="L137" s="20">
        <v>3</v>
      </c>
      <c r="M137" s="20">
        <v>1</v>
      </c>
      <c r="N137" s="1" t="str">
        <f t="shared" si="74"/>
        <v>S</v>
      </c>
      <c r="O137" s="1" t="str">
        <f t="shared" si="75"/>
        <v>N</v>
      </c>
      <c r="P137" s="1">
        <f t="shared" si="76"/>
        <v>2</v>
      </c>
      <c r="Q137" s="4">
        <f>IFERROR((SUMIF($J$2:K137,J137,$L$2:M137)-L137)/(COUNTIF($J$2:K137,J137)-1),0)</f>
        <v>1.8125</v>
      </c>
      <c r="R137" s="4">
        <f>IFERROR((SUMIF($AT$2:AT137,AT137,$AV$2:AW137)-AV137)/(COUNTIF($J$2:K137,J137)-1),0)</f>
        <v>0.8125</v>
      </c>
      <c r="S137" s="4">
        <f t="shared" si="66"/>
        <v>1</v>
      </c>
      <c r="T137" s="5">
        <f>IFERROR((SUMIF($AY$2:AZ137,AY137,$BA$2:BB137)-BA137)/(COUNTIF($J$2:K137,K137)-1),0)</f>
        <v>1.4583333333333333</v>
      </c>
      <c r="U137" s="5">
        <f>IFERROR((SUMIF($BD$2:BE137,BD137,$BF$2:BG137)-BF137)/(COUNTIF($J$2:K137,K137)-1),0)</f>
        <v>1.2083333333333333</v>
      </c>
      <c r="V137" s="5">
        <f t="shared" si="67"/>
        <v>0.25</v>
      </c>
      <c r="W137" s="9">
        <f>IFERROR((SUMIF($J$2:J137,J137,L$2:L137)-L137)/(COUNTIF($J$2:J137,J137)-1),0)</f>
        <v>1.75</v>
      </c>
      <c r="X137" s="9">
        <f>IFERROR((SUMIF($J$2:J137,J137,M$2:M137)-M137)/(COUNTIF($J$2:J137,J137)-1),0)</f>
        <v>1.625</v>
      </c>
      <c r="Y137" s="9">
        <f t="shared" si="68"/>
        <v>0.125</v>
      </c>
      <c r="Z137" s="1">
        <f>IFERROR((SUMIF($K$2:K137,J137,$M$2:M137))/(COUNTIF($K$2:K137,J137)),0)</f>
        <v>1.875</v>
      </c>
      <c r="AA137" s="1">
        <f>IFERROR((SUMIF($K$2:K137,J137,$L$2:L137))/(COUNTIF($K$2:K137,J137)),0)</f>
        <v>1.125</v>
      </c>
      <c r="AB137" s="1">
        <f t="shared" si="69"/>
        <v>0.75</v>
      </c>
      <c r="AC137" s="9">
        <f>IFERROR((SUMIF($J$2:J137,K137,$L$2:L137))/(COUNTIF($J$2:J137,K137)),0)</f>
        <v>1.3636363636363635</v>
      </c>
      <c r="AD137" s="9">
        <f>IFERROR((SUMIF($J$2:J137,K137,$M$2:M137))/(COUNTIF($J$2:J137,K137)),0)</f>
        <v>0.54545454545454541</v>
      </c>
      <c r="AE137" s="9">
        <f t="shared" si="70"/>
        <v>0.81818181818181812</v>
      </c>
      <c r="AF137" s="1">
        <f>IFERROR((SUMIF(K$2:K137,K137,M$2:M137)-M137)/(COUNTIF($K$2:K137,K137)-1),0)</f>
        <v>1.5384615384615385</v>
      </c>
      <c r="AG137" s="1">
        <f>IFERROR((SUMIF(K$2:K137,K137,L$2:L137)-L137)/(COUNTIF($K$2:K137,K137)-1),0)</f>
        <v>1.7692307692307692</v>
      </c>
      <c r="AH137" s="1">
        <f t="shared" si="71"/>
        <v>-0.23076923076923062</v>
      </c>
      <c r="AI137" s="1">
        <f t="shared" si="77"/>
        <v>3</v>
      </c>
      <c r="AJ137" s="1">
        <f t="shared" si="78"/>
        <v>0</v>
      </c>
      <c r="AK137" s="1">
        <f>SUMIF($J$2:K137,J137,AI$2:AJ137)-AI137</f>
        <v>27</v>
      </c>
      <c r="AL137" s="1">
        <f>SUMIF($AY$2:AZ137,AY137,$BI$2:BJ137)-BI137</f>
        <v>33</v>
      </c>
      <c r="AM137" s="1">
        <f>IFERROR((AK137)/(COUNTIF($J$2:K137,J137)-1),0)</f>
        <v>1.6875</v>
      </c>
      <c r="AN137" s="1">
        <f>IFERROR((AL137)/(COUNTIF($J$2:K137,K137)-1),0)</f>
        <v>1.375</v>
      </c>
      <c r="AP137" t="str">
        <f t="shared" si="79"/>
        <v>FK Austria Wien</v>
      </c>
      <c r="AQ137">
        <f>COUNTIF($J$2:J137,J137)</f>
        <v>9</v>
      </c>
      <c r="AR137">
        <f>COUNTIF($K$2:K137,K137)</f>
        <v>14</v>
      </c>
      <c r="AT137" s="1" t="str">
        <f t="shared" si="80"/>
        <v>Wolfsberger AC</v>
      </c>
      <c r="AU137" s="1" t="str">
        <f t="shared" si="81"/>
        <v>SK Rapid Wien</v>
      </c>
      <c r="AV137">
        <f t="shared" si="82"/>
        <v>1</v>
      </c>
      <c r="AW137" s="1">
        <f t="shared" si="83"/>
        <v>3</v>
      </c>
      <c r="AY137" t="str">
        <f t="shared" si="32"/>
        <v>SK Rapid Wien</v>
      </c>
      <c r="AZ137" t="str">
        <f t="shared" si="33"/>
        <v>Wolfsberger AC</v>
      </c>
      <c r="BA137">
        <f t="shared" si="34"/>
        <v>1</v>
      </c>
      <c r="BB137">
        <f t="shared" si="35"/>
        <v>3</v>
      </c>
      <c r="BD137" t="str">
        <f t="shared" si="36"/>
        <v>SK Rapid Wien</v>
      </c>
      <c r="BE137" t="str">
        <f t="shared" si="37"/>
        <v>Wolfsberger AC</v>
      </c>
      <c r="BF137">
        <f t="shared" si="84"/>
        <v>3</v>
      </c>
      <c r="BG137">
        <f t="shared" si="85"/>
        <v>1</v>
      </c>
      <c r="BI137">
        <f t="shared" si="38"/>
        <v>0</v>
      </c>
      <c r="BJ137">
        <f t="shared" si="39"/>
        <v>3</v>
      </c>
    </row>
    <row r="138" spans="1:62" x14ac:dyDescent="0.25">
      <c r="A138" t="s">
        <v>47</v>
      </c>
      <c r="B138" t="s">
        <v>261</v>
      </c>
      <c r="C138" t="s">
        <v>105</v>
      </c>
      <c r="D138" t="s">
        <v>93</v>
      </c>
      <c r="E138" t="s">
        <v>64</v>
      </c>
      <c r="F138" s="15">
        <v>0.60416666666666663</v>
      </c>
      <c r="G138" s="16">
        <v>2800</v>
      </c>
      <c r="H138" s="17">
        <v>7</v>
      </c>
      <c r="I138" s="17">
        <v>0</v>
      </c>
      <c r="J138" s="1" t="s">
        <v>76</v>
      </c>
      <c r="K138" s="1" t="s">
        <v>216</v>
      </c>
      <c r="L138" s="20">
        <v>1</v>
      </c>
      <c r="M138" s="20">
        <v>2</v>
      </c>
      <c r="N138" s="1" t="str">
        <f t="shared" si="74"/>
        <v>N</v>
      </c>
      <c r="O138" s="1" t="str">
        <f t="shared" si="75"/>
        <v>S</v>
      </c>
      <c r="P138" s="1">
        <f t="shared" si="76"/>
        <v>-1</v>
      </c>
      <c r="Q138" s="4">
        <f>IFERROR((SUMIF($J$2:K138,J138,$L$2:M138)-L138)/(COUNTIF($J$2:K138,J138)-1),0)</f>
        <v>1.2666666666666666</v>
      </c>
      <c r="R138" s="4">
        <f>IFERROR((SUMIF($AT$2:AT138,AT138,$AV$2:AW138)-AV138)/(COUNTIF($J$2:K138,J138)-1),0)</f>
        <v>0.93333333333333335</v>
      </c>
      <c r="S138" s="4">
        <f t="shared" si="66"/>
        <v>0.33333333333333326</v>
      </c>
      <c r="T138" s="5">
        <f>IFERROR((SUMIF($AY$2:AZ138,AY138,$BA$2:BB138)-BA138)/(COUNTIF($J$2:K138,K138)-1),0)</f>
        <v>1.8125</v>
      </c>
      <c r="U138" s="5">
        <f>IFERROR((SUMIF($BD$2:BE138,BD138,$BF$2:BG138)-BF138)/(COUNTIF($J$2:K138,K138)-1),0)</f>
        <v>1.5625</v>
      </c>
      <c r="V138" s="5">
        <f t="shared" si="67"/>
        <v>0.25</v>
      </c>
      <c r="W138" s="9">
        <f>IFERROR((SUMIF($J$2:J138,J138,L$2:L138)-L138)/(COUNTIF($J$2:J138,J138)-1),0)</f>
        <v>1</v>
      </c>
      <c r="X138" s="9">
        <f>IFERROR((SUMIF($J$2:J138,J138,M$2:M138)-M138)/(COUNTIF($J$2:J138,J138)-1),0)</f>
        <v>2</v>
      </c>
      <c r="Y138" s="9">
        <f t="shared" si="68"/>
        <v>-1</v>
      </c>
      <c r="Z138" s="1">
        <f>IFERROR((SUMIF($K$2:K138,J138,$M$2:M138))/(COUNTIF($K$2:K138,J138)),0)</f>
        <v>1.5</v>
      </c>
      <c r="AA138" s="1">
        <f>IFERROR((SUMIF($K$2:K138,J138,$L$2:L138))/(COUNTIF($K$2:K138,J138)),0)</f>
        <v>1.625</v>
      </c>
      <c r="AB138" s="1">
        <f t="shared" si="69"/>
        <v>-0.125</v>
      </c>
      <c r="AC138" s="9">
        <f>IFERROR((SUMIF($J$2:J138,K138,$L$2:L138))/(COUNTIF($J$2:J138,K138)),0)</f>
        <v>2</v>
      </c>
      <c r="AD138" s="9">
        <f>IFERROR((SUMIF($J$2:J138,K138,$M$2:M138))/(COUNTIF($J$2:J138,K138)),0)</f>
        <v>1</v>
      </c>
      <c r="AE138" s="9">
        <f t="shared" si="70"/>
        <v>1</v>
      </c>
      <c r="AF138" s="1">
        <f>IFERROR((SUMIF(K$2:K138,K138,M$2:M138)-M138)/(COUNTIF($K$2:K138,K138)-1),0)</f>
        <v>1.5714285714285714</v>
      </c>
      <c r="AG138" s="1">
        <f>IFERROR((SUMIF(K$2:K138,K138,L$2:L138)-L138)/(COUNTIF($K$2:K138,K138)-1),0)</f>
        <v>2.2857142857142856</v>
      </c>
      <c r="AH138" s="1">
        <f t="shared" si="71"/>
        <v>-0.71428571428571419</v>
      </c>
      <c r="AI138" s="1">
        <f t="shared" si="77"/>
        <v>0</v>
      </c>
      <c r="AJ138" s="1">
        <f t="shared" si="78"/>
        <v>3</v>
      </c>
      <c r="AK138" s="1">
        <f>SUMIF($J$2:K138,J138,AI$2:AJ138)-AI138</f>
        <v>18</v>
      </c>
      <c r="AL138" s="1">
        <f>SUMIF($AY$2:AZ138,AY138,$BI$2:BJ138)-BI138</f>
        <v>25</v>
      </c>
      <c r="AM138" s="1">
        <f>IFERROR((AK138)/(COUNTIF($J$2:K138,J138)-1),0)</f>
        <v>1.2</v>
      </c>
      <c r="AN138" s="1">
        <f>IFERROR((AL138)/(COUNTIF($J$2:K138,K138)-1),0)</f>
        <v>1.5625</v>
      </c>
      <c r="AP138" t="str">
        <f t="shared" si="79"/>
        <v>Red Bull Salzburg</v>
      </c>
      <c r="AQ138">
        <f>COUNTIF($J$2:J138,J138)</f>
        <v>8</v>
      </c>
      <c r="AR138">
        <f>COUNTIF($K$2:K138,K138)</f>
        <v>8</v>
      </c>
      <c r="AT138" s="1" t="str">
        <f t="shared" si="80"/>
        <v>SV Mattersburg</v>
      </c>
      <c r="AU138" s="1" t="str">
        <f t="shared" si="81"/>
        <v>TSV Hartberg</v>
      </c>
      <c r="AV138">
        <f t="shared" si="82"/>
        <v>2</v>
      </c>
      <c r="AW138" s="1">
        <f t="shared" si="83"/>
        <v>1</v>
      </c>
      <c r="AY138" t="str">
        <f t="shared" si="32"/>
        <v>TSV Hartberg</v>
      </c>
      <c r="AZ138" t="str">
        <f t="shared" si="33"/>
        <v>SV Mattersburg</v>
      </c>
      <c r="BA138">
        <f t="shared" si="34"/>
        <v>2</v>
      </c>
      <c r="BB138">
        <f t="shared" si="35"/>
        <v>1</v>
      </c>
      <c r="BD138" t="str">
        <f t="shared" si="36"/>
        <v>TSV Hartberg</v>
      </c>
      <c r="BE138" t="str">
        <f t="shared" si="37"/>
        <v>SV Mattersburg</v>
      </c>
      <c r="BF138">
        <f t="shared" si="84"/>
        <v>1</v>
      </c>
      <c r="BG138">
        <f t="shared" si="85"/>
        <v>2</v>
      </c>
      <c r="BI138">
        <f t="shared" si="38"/>
        <v>3</v>
      </c>
      <c r="BJ138">
        <f t="shared" si="39"/>
        <v>0</v>
      </c>
    </row>
    <row r="139" spans="1:62" x14ac:dyDescent="0.25">
      <c r="A139" t="s">
        <v>47</v>
      </c>
      <c r="B139" t="s">
        <v>262</v>
      </c>
      <c r="C139" t="s">
        <v>105</v>
      </c>
      <c r="D139" t="s">
        <v>93</v>
      </c>
      <c r="E139" t="s">
        <v>43</v>
      </c>
      <c r="F139" s="15">
        <v>0.70833333333333337</v>
      </c>
      <c r="G139" s="16">
        <v>2857</v>
      </c>
      <c r="H139" s="17">
        <v>13</v>
      </c>
      <c r="I139" s="17">
        <v>0</v>
      </c>
      <c r="J139" s="1" t="s">
        <v>56</v>
      </c>
      <c r="K139" s="1" t="s">
        <v>80</v>
      </c>
      <c r="L139" s="20">
        <v>1</v>
      </c>
      <c r="M139" s="20">
        <v>2</v>
      </c>
      <c r="N139" s="1" t="str">
        <f t="shared" si="74"/>
        <v>N</v>
      </c>
      <c r="O139" s="1" t="str">
        <f t="shared" si="75"/>
        <v>S</v>
      </c>
      <c r="P139" s="1">
        <f t="shared" si="76"/>
        <v>-1</v>
      </c>
      <c r="Q139" s="4">
        <f>IFERROR((SUMIF($J$2:K139,J139,$L$2:M139)-L139)/(COUNTIF($J$2:K139,J139)-1),0)</f>
        <v>0.76470588235294112</v>
      </c>
      <c r="R139" s="4">
        <f>IFERROR((SUMIF($AT$2:AT139,AT139,$AV$2:AW139)-AV139)/(COUNTIF($J$2:K139,J139)-1),0)</f>
        <v>1</v>
      </c>
      <c r="S139" s="4">
        <f t="shared" si="66"/>
        <v>-0.23529411764705888</v>
      </c>
      <c r="T139" s="5">
        <f>IFERROR((SUMIF($AY$2:AZ139,AY139,$BA$2:BB139)-BA139)/(COUNTIF($J$2:K139,K139)-1),0)</f>
        <v>1.2941176470588236</v>
      </c>
      <c r="U139" s="5">
        <f>IFERROR((SUMIF($BD$2:BE139,BD139,$BF$2:BG139)-BF139)/(COUNTIF($J$2:K139,K139)-1),0)</f>
        <v>1</v>
      </c>
      <c r="V139" s="5">
        <f t="shared" si="67"/>
        <v>0.29411764705882359</v>
      </c>
      <c r="W139" s="9">
        <f>IFERROR((SUMIF($J$2:J139,J139,L$2:L139)-L139)/(COUNTIF($J$2:J139,J139)-1),0)</f>
        <v>0.875</v>
      </c>
      <c r="X139" s="9">
        <f>IFERROR((SUMIF($J$2:J139,J139,M$2:M139)-M139)/(COUNTIF($J$2:J139,J139)-1),0)</f>
        <v>2.125</v>
      </c>
      <c r="Y139" s="9">
        <f t="shared" si="68"/>
        <v>-1.25</v>
      </c>
      <c r="Z139" s="1">
        <f>IFERROR((SUMIF($K$2:K139,J139,$M$2:M139))/(COUNTIF($K$2:K139,J139)),0)</f>
        <v>0.66666666666666663</v>
      </c>
      <c r="AA139" s="1">
        <f>IFERROR((SUMIF($K$2:K139,J139,$L$2:L139))/(COUNTIF($K$2:K139,J139)),0)</f>
        <v>2.1111111111111112</v>
      </c>
      <c r="AB139" s="1">
        <f t="shared" si="69"/>
        <v>-1.4444444444444446</v>
      </c>
      <c r="AC139" s="9">
        <f>IFERROR((SUMIF($J$2:J139,K139,$L$2:L139))/(COUNTIF($J$2:J139,K139)),0)</f>
        <v>1.7777777777777777</v>
      </c>
      <c r="AD139" s="9">
        <f>IFERROR((SUMIF($J$2:J139,K139,$M$2:M139))/(COUNTIF($J$2:J139,K139)),0)</f>
        <v>1.3333333333333333</v>
      </c>
      <c r="AE139" s="9">
        <f t="shared" si="70"/>
        <v>0.44444444444444442</v>
      </c>
      <c r="AF139" s="1">
        <f>IFERROR((SUMIF(K$2:K139,K139,M$2:M139)-M139)/(COUNTIF($K$2:K139,K139)-1),0)</f>
        <v>0.75</v>
      </c>
      <c r="AG139" s="1">
        <f>IFERROR((SUMIF(K$2:K139,K139,L$2:L139)-L139)/(COUNTIF($K$2:K139,K139)-1),0)</f>
        <v>0.625</v>
      </c>
      <c r="AH139" s="1">
        <f t="shared" si="71"/>
        <v>0.125</v>
      </c>
      <c r="AI139" s="1">
        <f t="shared" si="77"/>
        <v>0</v>
      </c>
      <c r="AJ139" s="1">
        <f t="shared" si="78"/>
        <v>3</v>
      </c>
      <c r="AK139" s="1">
        <f>SUMIF($J$2:K139,J139,AI$2:AJ139)-AI139</f>
        <v>9</v>
      </c>
      <c r="AL139" s="1">
        <f>SUMIF($AY$2:AZ139,AY139,$BI$2:BJ139)-BI139</f>
        <v>27</v>
      </c>
      <c r="AM139" s="1">
        <f>IFERROR((AK139)/(COUNTIF($J$2:K139,J139)-1),0)</f>
        <v>0.52941176470588236</v>
      </c>
      <c r="AN139" s="1">
        <f>IFERROR((AL139)/(COUNTIF($J$2:K139,K139)-1),0)</f>
        <v>1.588235294117647</v>
      </c>
      <c r="AP139" t="str">
        <f t="shared" si="79"/>
        <v>SK Rapid Wien</v>
      </c>
      <c r="AQ139">
        <f>COUNTIF($J$2:J139,J139)</f>
        <v>9</v>
      </c>
      <c r="AR139">
        <f>COUNTIF($K$2:K139,K139)</f>
        <v>9</v>
      </c>
      <c r="AT139" s="1" t="str">
        <f t="shared" si="80"/>
        <v>FC Admira Wacker Mödling</v>
      </c>
      <c r="AU139" s="1" t="str">
        <f t="shared" si="81"/>
        <v>FK Austria Wien</v>
      </c>
      <c r="AV139">
        <f t="shared" si="82"/>
        <v>2</v>
      </c>
      <c r="AW139" s="1">
        <f t="shared" si="83"/>
        <v>1</v>
      </c>
      <c r="AY139" t="str">
        <f t="shared" si="32"/>
        <v>FK Austria Wien</v>
      </c>
      <c r="AZ139" t="str">
        <f t="shared" si="33"/>
        <v>FC Admira Wacker Mödling</v>
      </c>
      <c r="BA139">
        <f t="shared" si="34"/>
        <v>2</v>
      </c>
      <c r="BB139">
        <f t="shared" si="35"/>
        <v>1</v>
      </c>
      <c r="BD139" t="str">
        <f t="shared" si="36"/>
        <v>FK Austria Wien</v>
      </c>
      <c r="BE139" t="str">
        <f t="shared" si="37"/>
        <v>FC Admira Wacker Mödling</v>
      </c>
      <c r="BF139">
        <f t="shared" si="84"/>
        <v>1</v>
      </c>
      <c r="BG139">
        <f t="shared" si="85"/>
        <v>2</v>
      </c>
      <c r="BI139">
        <f t="shared" si="38"/>
        <v>3</v>
      </c>
      <c r="BJ139">
        <f t="shared" si="39"/>
        <v>0</v>
      </c>
    </row>
    <row r="140" spans="1:62" x14ac:dyDescent="0.25">
      <c r="A140" t="s">
        <v>47</v>
      </c>
      <c r="B140" t="s">
        <v>262</v>
      </c>
      <c r="C140" t="s">
        <v>105</v>
      </c>
      <c r="D140" t="s">
        <v>93</v>
      </c>
      <c r="E140" t="s">
        <v>43</v>
      </c>
      <c r="F140" s="15">
        <v>0.70833333333333337</v>
      </c>
      <c r="G140" s="16">
        <v>4870</v>
      </c>
      <c r="H140" s="17">
        <v>13</v>
      </c>
      <c r="I140" s="17">
        <v>0</v>
      </c>
      <c r="J140" s="1" t="s">
        <v>216</v>
      </c>
      <c r="K140" s="1" t="s">
        <v>40</v>
      </c>
      <c r="L140" s="20">
        <v>0</v>
      </c>
      <c r="M140" s="20">
        <v>4</v>
      </c>
      <c r="N140" s="1" t="str">
        <f t="shared" si="74"/>
        <v>N</v>
      </c>
      <c r="O140" s="1" t="str">
        <f t="shared" si="75"/>
        <v>S</v>
      </c>
      <c r="P140" s="1">
        <f t="shared" si="76"/>
        <v>-4</v>
      </c>
      <c r="Q140" s="4">
        <f>IFERROR((SUMIF($J$2:K140,J140,$L$2:M140)-L140)/(COUNTIF($J$2:K140,J140)-1),0)</f>
        <v>1.8235294117647058</v>
      </c>
      <c r="R140" s="4">
        <f>IFERROR((SUMIF($AT$2:AT140,AT140,$AV$2:AW140)-AV140)/(COUNTIF($J$2:K140,J140)-1),0)</f>
        <v>0.52941176470588236</v>
      </c>
      <c r="S140" s="4">
        <f t="shared" si="66"/>
        <v>1.2941176470588234</v>
      </c>
      <c r="T140" s="5">
        <f>IFERROR((SUMIF($AY$2:AZ140,AY140,$BA$2:BB140)-BA140)/(COUNTIF($J$2:K140,K140)-1),0)</f>
        <v>2.68</v>
      </c>
      <c r="U140" s="5">
        <f>IFERROR((SUMIF($BD$2:BE140,BD140,$BF$2:BG140)-BF140)/(COUNTIF($J$2:K140,K140)-1),0)</f>
        <v>0.8</v>
      </c>
      <c r="V140" s="5">
        <f t="shared" si="67"/>
        <v>1.8800000000000001</v>
      </c>
      <c r="W140" s="9">
        <f>IFERROR((SUMIF($J$2:J140,J140,L$2:L140)-L140)/(COUNTIF($J$2:J140,J140)-1),0)</f>
        <v>2</v>
      </c>
      <c r="X140" s="9">
        <f>IFERROR((SUMIF($J$2:J140,J140,M$2:M140)-M140)/(COUNTIF($J$2:J140,J140)-1),0)</f>
        <v>1</v>
      </c>
      <c r="Y140" s="9">
        <f t="shared" si="68"/>
        <v>1</v>
      </c>
      <c r="Z140" s="1">
        <f>IFERROR((SUMIF($K$2:K140,J140,$M$2:M140))/(COUNTIF($K$2:K140,J140)),0)</f>
        <v>1.625</v>
      </c>
      <c r="AA140" s="1">
        <f>IFERROR((SUMIF($K$2:K140,J140,$L$2:L140))/(COUNTIF($K$2:K140,J140)),0)</f>
        <v>2.125</v>
      </c>
      <c r="AB140" s="1">
        <f t="shared" si="69"/>
        <v>-0.5</v>
      </c>
      <c r="AC140" s="9">
        <f>IFERROR((SUMIF($J$2:J140,K140,$L$2:L140))/(COUNTIF($J$2:J140,K140)),0)</f>
        <v>2.3636363636363638</v>
      </c>
      <c r="AD140" s="9">
        <f>IFERROR((SUMIF($J$2:J140,K140,$M$2:M140))/(COUNTIF($J$2:J140,K140)),0)</f>
        <v>0.72727272727272729</v>
      </c>
      <c r="AE140" s="9">
        <f t="shared" si="70"/>
        <v>1.6363636363636365</v>
      </c>
      <c r="AF140" s="1">
        <f>IFERROR((SUMIF(K$2:K140,K140,M$2:M140)-M140)/(COUNTIF($K$2:K140,K140)-1),0)</f>
        <v>2.9285714285714284</v>
      </c>
      <c r="AG140" s="1">
        <f>IFERROR((SUMIF(K$2:K140,K140,L$2:L140)-L140)/(COUNTIF($K$2:K140,K140)-1),0)</f>
        <v>0.8571428571428571</v>
      </c>
      <c r="AH140" s="1">
        <f t="shared" si="71"/>
        <v>2.0714285714285712</v>
      </c>
      <c r="AI140" s="1">
        <f t="shared" si="77"/>
        <v>0</v>
      </c>
      <c r="AJ140" s="1">
        <f t="shared" si="78"/>
        <v>3</v>
      </c>
      <c r="AK140" s="1">
        <f>SUMIF($J$2:K140,J140,AI$2:AJ140)-AI140</f>
        <v>28</v>
      </c>
      <c r="AL140" s="1">
        <f>SUMIF($AY$2:AZ140,AY140,$BI$2:BJ140)-BI140</f>
        <v>67</v>
      </c>
      <c r="AM140" s="1">
        <f>IFERROR((AK140)/(COUNTIF($J$2:K140,J140)-1),0)</f>
        <v>1.6470588235294117</v>
      </c>
      <c r="AN140" s="1">
        <f>IFERROR((AL140)/(COUNTIF($J$2:K140,K140)-1),0)</f>
        <v>2.68</v>
      </c>
      <c r="AP140" t="str">
        <f t="shared" si="79"/>
        <v>FC Admira Wacker Mödling</v>
      </c>
      <c r="AQ140">
        <f>COUNTIF($J$2:J140,J140)</f>
        <v>10</v>
      </c>
      <c r="AR140">
        <f>COUNTIF($K$2:K140,K140)</f>
        <v>15</v>
      </c>
      <c r="AT140" s="1" t="str">
        <f t="shared" si="80"/>
        <v>TSV Hartberg</v>
      </c>
      <c r="AU140" s="1" t="str">
        <f t="shared" si="81"/>
        <v>Red Bull Salzburg</v>
      </c>
      <c r="AV140">
        <f t="shared" si="82"/>
        <v>4</v>
      </c>
      <c r="AW140" s="1">
        <f t="shared" si="83"/>
        <v>0</v>
      </c>
      <c r="AY140" t="str">
        <f t="shared" si="32"/>
        <v>Red Bull Salzburg</v>
      </c>
      <c r="AZ140" t="str">
        <f t="shared" si="33"/>
        <v>TSV Hartberg</v>
      </c>
      <c r="BA140">
        <f t="shared" si="34"/>
        <v>4</v>
      </c>
      <c r="BB140">
        <f t="shared" si="35"/>
        <v>0</v>
      </c>
      <c r="BD140" t="str">
        <f t="shared" si="36"/>
        <v>Red Bull Salzburg</v>
      </c>
      <c r="BE140" t="str">
        <f t="shared" si="37"/>
        <v>TSV Hartberg</v>
      </c>
      <c r="BF140">
        <f t="shared" si="84"/>
        <v>0</v>
      </c>
      <c r="BG140">
        <f t="shared" si="85"/>
        <v>4</v>
      </c>
      <c r="BI140">
        <f t="shared" si="38"/>
        <v>3</v>
      </c>
      <c r="BJ140">
        <f t="shared" si="39"/>
        <v>0</v>
      </c>
    </row>
    <row r="141" spans="1:62" x14ac:dyDescent="0.25">
      <c r="A141" t="s">
        <v>47</v>
      </c>
      <c r="B141" t="s">
        <v>262</v>
      </c>
      <c r="C141" t="s">
        <v>105</v>
      </c>
      <c r="D141" t="s">
        <v>93</v>
      </c>
      <c r="E141" t="s">
        <v>43</v>
      </c>
      <c r="F141" s="15">
        <v>0.70833333333333337</v>
      </c>
      <c r="G141" s="16">
        <v>2766</v>
      </c>
      <c r="H141" s="17">
        <v>13</v>
      </c>
      <c r="I141" s="17">
        <v>0</v>
      </c>
      <c r="J141" s="1" t="s">
        <v>49</v>
      </c>
      <c r="K141" s="1" t="s">
        <v>76</v>
      </c>
      <c r="L141" s="20">
        <v>2</v>
      </c>
      <c r="M141" s="20">
        <v>2</v>
      </c>
      <c r="N141" s="1" t="str">
        <f t="shared" si="74"/>
        <v>U</v>
      </c>
      <c r="O141" s="1" t="str">
        <f t="shared" si="75"/>
        <v>U</v>
      </c>
      <c r="P141" s="1">
        <f t="shared" si="76"/>
        <v>0</v>
      </c>
      <c r="Q141" s="4">
        <f>IFERROR((SUMIF($J$2:K141,J141,$L$2:M141)-L141)/(COUNTIF($J$2:K141,J141)-1),0)</f>
        <v>1.8823529411764706</v>
      </c>
      <c r="R141" s="4">
        <f>IFERROR((SUMIF($AT$2:AT141,AT141,$AV$2:AW141)-AV141)/(COUNTIF($J$2:K141,J141)-1),0)</f>
        <v>0.82352941176470584</v>
      </c>
      <c r="S141" s="4">
        <f t="shared" ref="S141:S181" si="86">Q141-R141</f>
        <v>1.0588235294117647</v>
      </c>
      <c r="T141" s="5">
        <f>IFERROR((SUMIF($AY$2:AZ141,AY141,$BA$2:BB141)-BA141)/(COUNTIF($J$2:K141,K141)-1),0)</f>
        <v>1.25</v>
      </c>
      <c r="U141" s="5">
        <f>IFERROR((SUMIF($BD$2:BE141,BD141,$BF$2:BG141)-BF141)/(COUNTIF($J$2:K141,K141)-1),0)</f>
        <v>1.8125</v>
      </c>
      <c r="V141" s="5">
        <f t="shared" ref="V141:V181" si="87">T141-U141</f>
        <v>-0.5625</v>
      </c>
      <c r="W141" s="9">
        <f>IFERROR((SUMIF($J$2:J141,J141,L$2:L141)-L141)/(COUNTIF($J$2:J141,J141)-1),0)</f>
        <v>1.8888888888888888</v>
      </c>
      <c r="X141" s="9">
        <f>IFERROR((SUMIF($J$2:J141,J141,M$2:M141)-M141)/(COUNTIF($J$2:J141,J141)-1),0)</f>
        <v>1.5555555555555556</v>
      </c>
      <c r="Y141" s="9">
        <f t="shared" ref="Y141:Y181" si="88">W141-X141</f>
        <v>0.33333333333333326</v>
      </c>
      <c r="Z141" s="1">
        <f>IFERROR((SUMIF($K$2:K141,J141,$M$2:M141))/(COUNTIF($K$2:K141,J141)),0)</f>
        <v>1.875</v>
      </c>
      <c r="AA141" s="1">
        <f>IFERROR((SUMIF($K$2:K141,J141,$L$2:L141))/(COUNTIF($K$2:K141,J141)),0)</f>
        <v>1.125</v>
      </c>
      <c r="AB141" s="1">
        <f t="shared" ref="AB141:AB181" si="89">Z141-AA141</f>
        <v>0.75</v>
      </c>
      <c r="AC141" s="9">
        <f>IFERROR((SUMIF($J$2:J141,K141,$L$2:L141))/(COUNTIF($J$2:J141,K141)),0)</f>
        <v>1</v>
      </c>
      <c r="AD141" s="9">
        <f>IFERROR((SUMIF($J$2:J141,K141,$M$2:M141))/(COUNTIF($J$2:J141,K141)),0)</f>
        <v>2</v>
      </c>
      <c r="AE141" s="9">
        <f t="shared" ref="AE141:AE181" si="90">AC141-AD141</f>
        <v>-1</v>
      </c>
      <c r="AF141" s="1">
        <f>IFERROR((SUMIF(K$2:K141,K141,M$2:M141)-M141)/(COUNTIF($K$2:K141,K141)-1),0)</f>
        <v>1.5</v>
      </c>
      <c r="AG141" s="1">
        <f>IFERROR((SUMIF(K$2:K141,K141,L$2:L141)-L141)/(COUNTIF($K$2:K141,K141)-1),0)</f>
        <v>1.625</v>
      </c>
      <c r="AH141" s="1">
        <f t="shared" ref="AH141:AH181" si="91">AF141-AG141</f>
        <v>-0.125</v>
      </c>
      <c r="AI141" s="1">
        <f t="shared" si="77"/>
        <v>1</v>
      </c>
      <c r="AJ141" s="1">
        <f t="shared" si="78"/>
        <v>1</v>
      </c>
      <c r="AK141" s="1">
        <f>SUMIF($J$2:K141,J141,AI$2:AJ141)-AI141</f>
        <v>30</v>
      </c>
      <c r="AL141" s="1">
        <f>SUMIF($AY$2:AZ141,AY141,$BI$2:BJ141)-BI141</f>
        <v>18</v>
      </c>
      <c r="AM141" s="1">
        <f>IFERROR((AK141)/(COUNTIF($J$2:K141,J141)-1),0)</f>
        <v>1.7647058823529411</v>
      </c>
      <c r="AN141" s="1">
        <f>IFERROR((AL141)/(COUNTIF($J$2:K141,K141)-1),0)</f>
        <v>1.125</v>
      </c>
      <c r="AP141" t="str">
        <f t="shared" si="79"/>
        <v>FK Austria Wien</v>
      </c>
      <c r="AQ141">
        <f>COUNTIF($J$2:J141,J141)</f>
        <v>10</v>
      </c>
      <c r="AR141">
        <f>COUNTIF($K$2:K141,K141)</f>
        <v>9</v>
      </c>
      <c r="AT141" s="1" t="str">
        <f t="shared" si="80"/>
        <v>Wolfsberger AC</v>
      </c>
      <c r="AU141" s="1" t="str">
        <f t="shared" si="81"/>
        <v>SV Mattersburg</v>
      </c>
      <c r="AV141">
        <f t="shared" si="82"/>
        <v>2</v>
      </c>
      <c r="AW141" s="1">
        <f t="shared" si="83"/>
        <v>2</v>
      </c>
      <c r="AY141" t="str">
        <f t="shared" si="32"/>
        <v>SV Mattersburg</v>
      </c>
      <c r="AZ141" t="str">
        <f t="shared" si="33"/>
        <v>Wolfsberger AC</v>
      </c>
      <c r="BA141">
        <f t="shared" si="34"/>
        <v>2</v>
      </c>
      <c r="BB141">
        <f t="shared" si="35"/>
        <v>2</v>
      </c>
      <c r="BD141" t="str">
        <f t="shared" si="36"/>
        <v>SV Mattersburg</v>
      </c>
      <c r="BE141" t="str">
        <f t="shared" si="37"/>
        <v>Wolfsberger AC</v>
      </c>
      <c r="BF141">
        <f t="shared" si="84"/>
        <v>2</v>
      </c>
      <c r="BG141">
        <f t="shared" si="85"/>
        <v>2</v>
      </c>
      <c r="BI141">
        <f t="shared" si="38"/>
        <v>1</v>
      </c>
      <c r="BJ141">
        <f t="shared" si="39"/>
        <v>1</v>
      </c>
    </row>
    <row r="142" spans="1:62" x14ac:dyDescent="0.25">
      <c r="A142" t="s">
        <v>47</v>
      </c>
      <c r="B142" t="s">
        <v>298</v>
      </c>
      <c r="C142" t="s">
        <v>105</v>
      </c>
      <c r="D142" t="s">
        <v>93</v>
      </c>
      <c r="E142" t="s">
        <v>64</v>
      </c>
      <c r="F142" s="15">
        <v>0.60416666666666663</v>
      </c>
      <c r="G142" s="16">
        <v>3876</v>
      </c>
      <c r="H142" s="17">
        <v>15</v>
      </c>
      <c r="I142" s="17">
        <v>0</v>
      </c>
      <c r="J142" s="1" t="s">
        <v>58</v>
      </c>
      <c r="K142" s="1" t="s">
        <v>68</v>
      </c>
      <c r="L142" s="20">
        <v>0</v>
      </c>
      <c r="M142" s="20">
        <v>2</v>
      </c>
      <c r="N142" s="1" t="str">
        <f t="shared" si="74"/>
        <v>N</v>
      </c>
      <c r="O142" s="1" t="str">
        <f t="shared" si="75"/>
        <v>S</v>
      </c>
      <c r="P142" s="1">
        <f t="shared" si="76"/>
        <v>-2</v>
      </c>
      <c r="Q142" s="4">
        <f>IFERROR((SUMIF($J$2:K142,J142,$L$2:M142)-L142)/(COUNTIF($J$2:K142,J142)-1),0)</f>
        <v>1.411764705882353</v>
      </c>
      <c r="R142" s="4">
        <f>IFERROR((SUMIF($AT$2:AT142,AT142,$AV$2:AW142)-AV142)/(COUNTIF($J$2:K142,J142)-1),0)</f>
        <v>0.94117647058823528</v>
      </c>
      <c r="S142" s="4">
        <f t="shared" si="86"/>
        <v>0.47058823529411775</v>
      </c>
      <c r="T142" s="5">
        <f>IFERROR((SUMIF($AY$2:AZ142,AY142,$BA$2:BB142)-BA142)/(COUNTIF($J$2:K142,K142)-1),0)</f>
        <v>0.95</v>
      </c>
      <c r="U142" s="5">
        <f>IFERROR((SUMIF($BD$2:BE142,BD142,$BF$2:BG142)-BF142)/(COUNTIF($J$2:K142,K142)-1),0)</f>
        <v>1.65</v>
      </c>
      <c r="V142" s="5">
        <f t="shared" si="87"/>
        <v>-0.7</v>
      </c>
      <c r="W142" s="9">
        <f>IFERROR((SUMIF($J$2:J142,J142,L$2:L142)-L142)/(COUNTIF($J$2:J142,J142)-1),0)</f>
        <v>1.25</v>
      </c>
      <c r="X142" s="9">
        <f>IFERROR((SUMIF($J$2:J142,J142,M$2:M142)-M142)/(COUNTIF($J$2:J142,J142)-1),0)</f>
        <v>2</v>
      </c>
      <c r="Y142" s="9">
        <f t="shared" si="88"/>
        <v>-0.75</v>
      </c>
      <c r="Z142" s="1">
        <f>IFERROR((SUMIF($K$2:K142,J142,$M$2:M142))/(COUNTIF($K$2:K142,J142)),0)</f>
        <v>1.5555555555555556</v>
      </c>
      <c r="AA142" s="1">
        <f>IFERROR((SUMIF($K$2:K142,J142,$L$2:L142))/(COUNTIF($K$2:K142,J142)),0)</f>
        <v>1.1111111111111112</v>
      </c>
      <c r="AB142" s="1">
        <f t="shared" si="89"/>
        <v>0.44444444444444442</v>
      </c>
      <c r="AC142" s="9">
        <f>IFERROR((SUMIF($J$2:J142,K142,$L$2:L142))/(COUNTIF($J$2:J142,K142)),0)</f>
        <v>1</v>
      </c>
      <c r="AD142" s="9">
        <f>IFERROR((SUMIF($J$2:J142,K142,$M$2:M142))/(COUNTIF($J$2:J142,K142)),0)</f>
        <v>1.5555555555555556</v>
      </c>
      <c r="AE142" s="9">
        <f t="shared" si="90"/>
        <v>-0.55555555555555558</v>
      </c>
      <c r="AF142" s="1">
        <f>IFERROR((SUMIF(K$2:K142,K142,M$2:M142)-M142)/(COUNTIF($K$2:K142,K142)-1),0)</f>
        <v>0.90909090909090906</v>
      </c>
      <c r="AG142" s="1">
        <f>IFERROR((SUMIF(K$2:K142,K142,L$2:L142)-L142)/(COUNTIF($K$2:K142,K142)-1),0)</f>
        <v>1.7272727272727273</v>
      </c>
      <c r="AH142" s="1">
        <f t="shared" si="91"/>
        <v>-0.81818181818181823</v>
      </c>
      <c r="AI142" s="1">
        <f t="shared" si="77"/>
        <v>0</v>
      </c>
      <c r="AJ142" s="1">
        <f t="shared" si="78"/>
        <v>3</v>
      </c>
      <c r="AK142" s="1">
        <f>SUMIF($J$2:K142,J142,AI$2:AJ142)-AI142</f>
        <v>17</v>
      </c>
      <c r="AL142" s="1">
        <f>SUMIF($AY$2:AZ142,AY142,$BI$2:BJ142)-BI142</f>
        <v>19</v>
      </c>
      <c r="AM142" s="1">
        <f>IFERROR((AK142)/(COUNTIF($J$2:K142,J142)-1),0)</f>
        <v>1</v>
      </c>
      <c r="AN142" s="1">
        <f>IFERROR((AL142)/(COUNTIF($J$2:K142,K142)-1),0)</f>
        <v>0.95</v>
      </c>
      <c r="AP142" t="str">
        <f t="shared" si="79"/>
        <v>SV Mattersburg</v>
      </c>
      <c r="AQ142">
        <f>COUNTIF($J$2:J142,J142)</f>
        <v>9</v>
      </c>
      <c r="AR142">
        <f>COUNTIF($K$2:K142,K142)</f>
        <v>12</v>
      </c>
      <c r="AT142" s="1" t="str">
        <f t="shared" si="80"/>
        <v>SC Rheindorf Altach</v>
      </c>
      <c r="AU142" s="1" t="str">
        <f t="shared" si="81"/>
        <v>SK Sturm Graz</v>
      </c>
      <c r="AV142">
        <f t="shared" si="82"/>
        <v>2</v>
      </c>
      <c r="AW142" s="1">
        <f t="shared" si="83"/>
        <v>0</v>
      </c>
      <c r="AY142" t="str">
        <f t="shared" si="32"/>
        <v>SK Sturm Graz</v>
      </c>
      <c r="AZ142" t="str">
        <f t="shared" si="33"/>
        <v>SC Rheindorf Altach</v>
      </c>
      <c r="BA142">
        <f t="shared" si="34"/>
        <v>2</v>
      </c>
      <c r="BB142">
        <f t="shared" si="35"/>
        <v>0</v>
      </c>
      <c r="BD142" t="str">
        <f t="shared" si="36"/>
        <v>SK Sturm Graz</v>
      </c>
      <c r="BE142" t="str">
        <f t="shared" si="37"/>
        <v>SC Rheindorf Altach</v>
      </c>
      <c r="BF142">
        <f t="shared" si="84"/>
        <v>0</v>
      </c>
      <c r="BG142">
        <f t="shared" si="85"/>
        <v>2</v>
      </c>
      <c r="BI142">
        <f t="shared" si="38"/>
        <v>3</v>
      </c>
      <c r="BJ142">
        <f t="shared" si="39"/>
        <v>0</v>
      </c>
    </row>
    <row r="143" spans="1:62" x14ac:dyDescent="0.25">
      <c r="A143" t="s">
        <v>47</v>
      </c>
      <c r="B143" t="s">
        <v>298</v>
      </c>
      <c r="C143" t="s">
        <v>105</v>
      </c>
      <c r="D143" t="s">
        <v>93</v>
      </c>
      <c r="E143" t="s">
        <v>64</v>
      </c>
      <c r="F143" s="15">
        <v>0.70833333333333337</v>
      </c>
      <c r="G143" s="16">
        <v>17600</v>
      </c>
      <c r="H143" s="17">
        <v>15</v>
      </c>
      <c r="I143" s="17">
        <v>0</v>
      </c>
      <c r="J143" s="1" t="s">
        <v>71</v>
      </c>
      <c r="K143" s="1" t="s">
        <v>0</v>
      </c>
      <c r="L143" s="20">
        <v>0</v>
      </c>
      <c r="M143" s="20">
        <v>1</v>
      </c>
      <c r="N143" s="1" t="str">
        <f t="shared" si="74"/>
        <v>N</v>
      </c>
      <c r="O143" s="1" t="str">
        <f t="shared" si="75"/>
        <v>S</v>
      </c>
      <c r="P143" s="1">
        <f t="shared" si="76"/>
        <v>-1</v>
      </c>
      <c r="Q143" s="4">
        <f>IFERROR((SUMIF($J$2:K143,J143,$L$2:M143)-L143)/(COUNTIF($J$2:K143,J143)-1),0)</f>
        <v>1.44</v>
      </c>
      <c r="R143" s="4">
        <f>IFERROR((SUMIF($AT$2:AT143,AT143,$AV$2:AW143)-AV143)/(COUNTIF($J$2:K143,J143)-1),0)</f>
        <v>0.24</v>
      </c>
      <c r="S143" s="4">
        <f t="shared" si="86"/>
        <v>1.2</v>
      </c>
      <c r="T143" s="5">
        <f>IFERROR((SUMIF($AY$2:AZ143,AY143,$BA$2:BB143)-BA143)/(COUNTIF($J$2:K143,K143)-1),0)</f>
        <v>2.1904761904761907</v>
      </c>
      <c r="U143" s="5">
        <f>IFERROR((SUMIF($BD$2:BE143,BD143,$BF$2:BG143)-BF143)/(COUNTIF($J$2:K143,K143)-1),0)</f>
        <v>0.76190476190476186</v>
      </c>
      <c r="V143" s="5">
        <f t="shared" si="87"/>
        <v>1.4285714285714288</v>
      </c>
      <c r="W143" s="9">
        <f>IFERROR((SUMIF($J$2:J143,J143,L$2:L143)-L143)/(COUNTIF($J$2:J143,J143)-1),0)</f>
        <v>1.3636363636363635</v>
      </c>
      <c r="X143" s="9">
        <f>IFERROR((SUMIF($J$2:J143,J143,M$2:M143)-M143)/(COUNTIF($J$2:J143,J143)-1),0)</f>
        <v>0.54545454545454541</v>
      </c>
      <c r="Y143" s="9">
        <f t="shared" si="88"/>
        <v>0.81818181818181812</v>
      </c>
      <c r="Z143" s="1">
        <f>IFERROR((SUMIF($K$2:K143,J143,$M$2:M143))/(COUNTIF($K$2:K143,J143)),0)</f>
        <v>1.5</v>
      </c>
      <c r="AA143" s="1">
        <f>IFERROR((SUMIF($K$2:K143,J143,$L$2:L143))/(COUNTIF($K$2:K143,J143)),0)</f>
        <v>1.8571428571428572</v>
      </c>
      <c r="AB143" s="1">
        <f t="shared" si="89"/>
        <v>-0.35714285714285721</v>
      </c>
      <c r="AC143" s="9">
        <f>IFERROR((SUMIF($J$2:J143,K143,$L$2:L143))/(COUNTIF($J$2:J143,K143)),0)</f>
        <v>2.1111111111111112</v>
      </c>
      <c r="AD143" s="9">
        <f>IFERROR((SUMIF($J$2:J143,K143,$M$2:M143))/(COUNTIF($J$2:J143,K143)),0)</f>
        <v>0.77777777777777779</v>
      </c>
      <c r="AE143" s="9">
        <f t="shared" si="90"/>
        <v>1.3333333333333335</v>
      </c>
      <c r="AF143" s="1">
        <f>IFERROR((SUMIF(K$2:K143,K143,M$2:M143)-M143)/(COUNTIF($K$2:K143,K143)-1),0)</f>
        <v>2.25</v>
      </c>
      <c r="AG143" s="1">
        <f>IFERROR((SUMIF(K$2:K143,K143,L$2:L143)-L143)/(COUNTIF($K$2:K143,K143)-1),0)</f>
        <v>0.75</v>
      </c>
      <c r="AH143" s="1">
        <f t="shared" si="91"/>
        <v>1.5</v>
      </c>
      <c r="AI143" s="1">
        <f t="shared" si="77"/>
        <v>0</v>
      </c>
      <c r="AJ143" s="1">
        <f t="shared" si="78"/>
        <v>3</v>
      </c>
      <c r="AK143" s="1">
        <f>SUMIF($J$2:K143,J143,AI$2:AJ143)-AI143</f>
        <v>33</v>
      </c>
      <c r="AL143" s="1">
        <f>SUMIF($AY$2:AZ143,AY143,$BI$2:BJ143)-BI143</f>
        <v>44</v>
      </c>
      <c r="AM143" s="1">
        <f>IFERROR((AK143)/(COUNTIF($J$2:K143,J143)-1),0)</f>
        <v>1.32</v>
      </c>
      <c r="AN143" s="1">
        <f>IFERROR((AL143)/(COUNTIF($J$2:K143,K143)-1),0)</f>
        <v>2.0952380952380953</v>
      </c>
      <c r="AP143" t="str">
        <f t="shared" si="79"/>
        <v>SC Rheindorf Altach</v>
      </c>
      <c r="AQ143">
        <f>COUNTIF($J$2:J143,J143)</f>
        <v>12</v>
      </c>
      <c r="AR143">
        <f>COUNTIF($K$2:K143,K143)</f>
        <v>13</v>
      </c>
      <c r="AT143" s="1" t="str">
        <f t="shared" si="80"/>
        <v>SK Rapid Wien</v>
      </c>
      <c r="AU143" s="1" t="str">
        <f t="shared" si="81"/>
        <v>LASK</v>
      </c>
      <c r="AV143">
        <f t="shared" si="82"/>
        <v>1</v>
      </c>
      <c r="AW143" s="1">
        <f t="shared" si="83"/>
        <v>0</v>
      </c>
      <c r="AY143" t="str">
        <f t="shared" si="32"/>
        <v>LASK</v>
      </c>
      <c r="AZ143" t="str">
        <f t="shared" si="33"/>
        <v>SK Rapid Wien</v>
      </c>
      <c r="BA143">
        <f t="shared" si="34"/>
        <v>1</v>
      </c>
      <c r="BB143">
        <f t="shared" si="35"/>
        <v>0</v>
      </c>
      <c r="BD143" t="str">
        <f t="shared" si="36"/>
        <v>LASK</v>
      </c>
      <c r="BE143" t="str">
        <f t="shared" si="37"/>
        <v>SK Rapid Wien</v>
      </c>
      <c r="BF143">
        <f t="shared" si="84"/>
        <v>0</v>
      </c>
      <c r="BG143">
        <f t="shared" si="85"/>
        <v>1</v>
      </c>
      <c r="BI143">
        <f t="shared" si="38"/>
        <v>3</v>
      </c>
      <c r="BJ143">
        <f t="shared" si="39"/>
        <v>0</v>
      </c>
    </row>
    <row r="144" spans="1:62" x14ac:dyDescent="0.25">
      <c r="A144" t="s">
        <v>47</v>
      </c>
      <c r="B144" t="s">
        <v>298</v>
      </c>
      <c r="C144" t="s">
        <v>105</v>
      </c>
      <c r="D144" t="s">
        <v>93</v>
      </c>
      <c r="E144" t="s">
        <v>64</v>
      </c>
      <c r="F144" s="15">
        <v>0.60416666666666663</v>
      </c>
      <c r="G144" s="16">
        <v>2700</v>
      </c>
      <c r="H144" s="17">
        <v>15</v>
      </c>
      <c r="I144" s="17">
        <v>0</v>
      </c>
      <c r="J144" s="1" t="s">
        <v>65</v>
      </c>
      <c r="K144" s="1" t="s">
        <v>245</v>
      </c>
      <c r="L144" s="20">
        <v>2</v>
      </c>
      <c r="M144" s="20">
        <v>0</v>
      </c>
      <c r="N144" s="1" t="str">
        <f t="shared" si="74"/>
        <v>S</v>
      </c>
      <c r="O144" s="1" t="str">
        <f t="shared" si="75"/>
        <v>N</v>
      </c>
      <c r="P144" s="1">
        <f t="shared" si="76"/>
        <v>2</v>
      </c>
      <c r="Q144" s="4">
        <f>IFERROR((SUMIF($J$2:K144,J144,$L$2:M144)-L144)/(COUNTIF($J$2:K144,J144)-1),0)</f>
        <v>1.8823529411764706</v>
      </c>
      <c r="R144" s="4">
        <f>IFERROR((SUMIF($AT$2:AT144,AT144,$AV$2:AW144)-AV144)/(COUNTIF($J$2:K144,J144)-1),0)</f>
        <v>0.47058823529411764</v>
      </c>
      <c r="S144" s="4">
        <f t="shared" si="86"/>
        <v>1.4117647058823528</v>
      </c>
      <c r="T144" s="5">
        <f>IFERROR((SUMIF($AY$2:AZ144,AY144,$BA$2:BB144)-BA144)/(COUNTIF($J$2:K144,K144)-1),0)</f>
        <v>1.411764705882353</v>
      </c>
      <c r="U144" s="5">
        <f>IFERROR((SUMIF($BD$2:BE144,BD144,$BF$2:BG144)-BF144)/(COUNTIF($J$2:K144,K144)-1),0)</f>
        <v>1.6470588235294117</v>
      </c>
      <c r="V144" s="5">
        <f t="shared" si="87"/>
        <v>-0.23529411764705865</v>
      </c>
      <c r="W144" s="9">
        <f>IFERROR((SUMIF($J$2:J144,J144,L$2:L144)-L144)/(COUNTIF($J$2:J144,J144)-1),0)</f>
        <v>1.7142857142857142</v>
      </c>
      <c r="X144" s="9">
        <f>IFERROR((SUMIF($J$2:J144,J144,M$2:M144)-M144)/(COUNTIF($J$2:J144,J144)-1),0)</f>
        <v>1.1428571428571428</v>
      </c>
      <c r="Y144" s="9">
        <f t="shared" si="88"/>
        <v>0.5714285714285714</v>
      </c>
      <c r="Z144" s="1">
        <f>IFERROR((SUMIF($K$2:K144,J144,$M$2:M144))/(COUNTIF($K$2:K144,J144)),0)</f>
        <v>2</v>
      </c>
      <c r="AA144" s="1">
        <f>IFERROR((SUMIF($K$2:K144,J144,$L$2:L144))/(COUNTIF($K$2:K144,J144)),0)</f>
        <v>0.6</v>
      </c>
      <c r="AB144" s="1">
        <f t="shared" si="89"/>
        <v>1.4</v>
      </c>
      <c r="AC144" s="9">
        <f>IFERROR((SUMIF($J$2:J144,K144,$L$2:L144))/(COUNTIF($J$2:J144,K144)),0)</f>
        <v>1</v>
      </c>
      <c r="AD144" s="9">
        <f>IFERROR((SUMIF($J$2:J144,K144,$M$2:M144))/(COUNTIF($J$2:J144,K144)),0)</f>
        <v>1.2857142857142858</v>
      </c>
      <c r="AE144" s="9">
        <f t="shared" si="90"/>
        <v>-0.28571428571428581</v>
      </c>
      <c r="AF144" s="1">
        <f>IFERROR((SUMIF(K$2:K144,K144,M$2:M144)-M144)/(COUNTIF($K$2:K144,K144)-1),0)</f>
        <v>1.7</v>
      </c>
      <c r="AG144" s="1">
        <f>IFERROR((SUMIF(K$2:K144,K144,L$2:L144)-L144)/(COUNTIF($K$2:K144,K144)-1),0)</f>
        <v>1.9</v>
      </c>
      <c r="AH144" s="1">
        <f t="shared" si="91"/>
        <v>-0.19999999999999996</v>
      </c>
      <c r="AI144" s="1">
        <f t="shared" si="77"/>
        <v>3</v>
      </c>
      <c r="AJ144" s="1">
        <f t="shared" si="78"/>
        <v>0</v>
      </c>
      <c r="AK144" s="1">
        <f>SUMIF($J$2:K144,J144,AI$2:AJ144)-AI144</f>
        <v>32</v>
      </c>
      <c r="AL144" s="1">
        <f>SUMIF($AY$2:AZ144,AY144,$BI$2:BJ144)-BI144</f>
        <v>21</v>
      </c>
      <c r="AM144" s="1">
        <f>IFERROR((AK144)/(COUNTIF($J$2:K144,J144)-1),0)</f>
        <v>1.8823529411764706</v>
      </c>
      <c r="AN144" s="1">
        <f>IFERROR((AL144)/(COUNTIF($J$2:K144,K144)-1),0)</f>
        <v>1.2352941176470589</v>
      </c>
      <c r="AP144" t="str">
        <f t="shared" si="79"/>
        <v>Wolfsberger AC</v>
      </c>
      <c r="AQ144">
        <f>COUNTIF($J$2:J144,J144)</f>
        <v>8</v>
      </c>
      <c r="AR144">
        <f>COUNTIF($K$2:K144,K144)</f>
        <v>11</v>
      </c>
      <c r="AT144" s="1" t="str">
        <f t="shared" si="80"/>
        <v>SKN St. Pölten</v>
      </c>
      <c r="AU144" s="1" t="str">
        <f t="shared" si="81"/>
        <v>FC Wacker Innsbruck</v>
      </c>
      <c r="AV144">
        <f t="shared" si="82"/>
        <v>0</v>
      </c>
      <c r="AW144" s="1">
        <f t="shared" si="83"/>
        <v>2</v>
      </c>
      <c r="AY144" t="str">
        <f t="shared" si="32"/>
        <v>FC Wacker Innsbruck</v>
      </c>
      <c r="AZ144" t="str">
        <f t="shared" si="33"/>
        <v>SKN St. Pölten</v>
      </c>
      <c r="BA144">
        <f t="shared" si="34"/>
        <v>0</v>
      </c>
      <c r="BB144">
        <f t="shared" si="35"/>
        <v>2</v>
      </c>
      <c r="BD144" t="str">
        <f t="shared" si="36"/>
        <v>FC Wacker Innsbruck</v>
      </c>
      <c r="BE144" t="str">
        <f t="shared" si="37"/>
        <v>SKN St. Pölten</v>
      </c>
      <c r="BF144">
        <f t="shared" si="84"/>
        <v>2</v>
      </c>
      <c r="BG144">
        <f t="shared" si="85"/>
        <v>0</v>
      </c>
      <c r="BI144">
        <f t="shared" si="38"/>
        <v>0</v>
      </c>
      <c r="BJ144">
        <f t="shared" si="39"/>
        <v>3</v>
      </c>
    </row>
    <row r="145" spans="1:62" x14ac:dyDescent="0.25">
      <c r="A145" t="s">
        <v>72</v>
      </c>
      <c r="B145" t="s">
        <v>322</v>
      </c>
      <c r="C145" t="s">
        <v>105</v>
      </c>
      <c r="D145" t="s">
        <v>93</v>
      </c>
      <c r="E145" t="s">
        <v>61</v>
      </c>
      <c r="F145" s="15">
        <v>0.78819444444444453</v>
      </c>
      <c r="G145" s="16">
        <v>29520</v>
      </c>
      <c r="H145" s="17">
        <v>5</v>
      </c>
      <c r="I145" s="17">
        <v>0</v>
      </c>
      <c r="J145" s="1" t="s">
        <v>40</v>
      </c>
      <c r="K145" s="1" t="s">
        <v>311</v>
      </c>
      <c r="L145" s="20">
        <v>1</v>
      </c>
      <c r="M145" s="20">
        <v>0</v>
      </c>
      <c r="N145" s="1" t="str">
        <f t="shared" si="74"/>
        <v>S</v>
      </c>
      <c r="O145" s="1" t="str">
        <f t="shared" si="75"/>
        <v>N</v>
      </c>
      <c r="P145" s="1">
        <f t="shared" si="76"/>
        <v>1</v>
      </c>
      <c r="Q145" s="4">
        <f>IFERROR((SUMIF($J$2:K145,J145,$L$2:M145)-L145)/(COUNTIF($J$2:K145,J145)-1),0)</f>
        <v>2.7307692307692308</v>
      </c>
      <c r="R145" s="4">
        <f>IFERROR((SUMIF($AT$2:AT145,AT145,$AV$2:AW145)-AV145)/(COUNTIF($J$2:K145,J145)-1),0)</f>
        <v>0.30769230769230771</v>
      </c>
      <c r="S145" s="4">
        <f t="shared" si="86"/>
        <v>2.4230769230769234</v>
      </c>
      <c r="T145" s="5">
        <f>IFERROR((SUMIF($AY$2:AZ145,AY145,$BA$2:BB145)-BA145)/(COUNTIF($J$2:K145,K145)-1),0)</f>
        <v>2</v>
      </c>
      <c r="U145" s="5">
        <f>IFERROR((SUMIF($BD$2:BE145,BD145,$BF$2:BG145)-BF145)/(COUNTIF($J$2:K145,K145)-1),0)</f>
        <v>3</v>
      </c>
      <c r="V145" s="5">
        <f t="shared" si="87"/>
        <v>-1</v>
      </c>
      <c r="W145" s="9">
        <f>IFERROR((SUMIF($J$2:J145,J145,L$2:L145)-L145)/(COUNTIF($J$2:J145,J145)-1),0)</f>
        <v>2.3636363636363638</v>
      </c>
      <c r="X145" s="9">
        <f>IFERROR((SUMIF($J$2:J145,J145,M$2:M145)-M145)/(COUNTIF($J$2:J145,J145)-1),0)</f>
        <v>0.72727272727272729</v>
      </c>
      <c r="Y145" s="9">
        <f t="shared" si="88"/>
        <v>1.6363636363636365</v>
      </c>
      <c r="Z145" s="1">
        <f>IFERROR((SUMIF($K$2:K145,J145,$M$2:M145))/(COUNTIF($K$2:K145,J145)),0)</f>
        <v>3</v>
      </c>
      <c r="AA145" s="1">
        <f>IFERROR((SUMIF($K$2:K145,J145,$L$2:L145))/(COUNTIF($K$2:K145,J145)),0)</f>
        <v>0.8</v>
      </c>
      <c r="AB145" s="1">
        <f t="shared" si="89"/>
        <v>2.2000000000000002</v>
      </c>
      <c r="AC145" s="9">
        <f>IFERROR((SUMIF($J$2:J145,K145,$L$2:L145))/(COUNTIF($J$2:J145,K145)),0)</f>
        <v>2</v>
      </c>
      <c r="AD145" s="9">
        <f>IFERROR((SUMIF($J$2:J145,K145,$M$2:M145))/(COUNTIF($J$2:J145,K145)),0)</f>
        <v>3</v>
      </c>
      <c r="AE145" s="9">
        <f t="shared" si="90"/>
        <v>-1</v>
      </c>
      <c r="AF145" s="1">
        <f>IFERROR((SUMIF(K$2:K145,K145,M$2:M145)-M145)/(COUNTIF($K$2:K145,K145)-1),0)</f>
        <v>0</v>
      </c>
      <c r="AG145" s="1">
        <f>IFERROR((SUMIF(K$2:K145,K145,L$2:L145)-L145)/(COUNTIF($K$2:K145,K145)-1),0)</f>
        <v>0</v>
      </c>
      <c r="AH145" s="1">
        <f t="shared" si="91"/>
        <v>0</v>
      </c>
      <c r="AI145" s="1">
        <f t="shared" si="77"/>
        <v>3</v>
      </c>
      <c r="AJ145" s="1">
        <f t="shared" si="78"/>
        <v>0</v>
      </c>
      <c r="AK145" s="1">
        <f>SUMIF($J$2:K145,J145,AI$2:AJ145)-AI145</f>
        <v>70</v>
      </c>
      <c r="AL145" s="1">
        <f>SUMIF($AY$2:AZ145,AY145,$BI$2:BJ145)-BI145</f>
        <v>0</v>
      </c>
      <c r="AM145" s="1">
        <f>IFERROR((AK145)/(COUNTIF($J$2:K145,J145)-1),0)</f>
        <v>2.6923076923076925</v>
      </c>
      <c r="AN145" s="1">
        <f>IFERROR((AL145)/(COUNTIF($J$2:K145,K145)-1),0)</f>
        <v>0</v>
      </c>
      <c r="AP145" t="str">
        <f t="shared" si="79"/>
        <v>LASK</v>
      </c>
      <c r="AQ145">
        <f>COUNTIF($J$2:J145,J145)</f>
        <v>12</v>
      </c>
      <c r="AR145">
        <f>COUNTIF($K$2:K145,K145)</f>
        <v>1</v>
      </c>
      <c r="AT145" s="1" t="str">
        <f t="shared" si="80"/>
        <v>Red Bull Salzburg</v>
      </c>
      <c r="AU145" s="1" t="str">
        <f t="shared" si="81"/>
        <v>RasenBallsport Leipzig</v>
      </c>
      <c r="AV145">
        <f t="shared" si="82"/>
        <v>0</v>
      </c>
      <c r="AW145" s="1">
        <f t="shared" si="83"/>
        <v>1</v>
      </c>
      <c r="AY145" t="str">
        <f t="shared" si="32"/>
        <v>RasenBallsport Leipzig</v>
      </c>
      <c r="AZ145" t="str">
        <f t="shared" si="33"/>
        <v>Red Bull Salzburg</v>
      </c>
      <c r="BA145">
        <f t="shared" si="34"/>
        <v>0</v>
      </c>
      <c r="BB145">
        <f t="shared" si="35"/>
        <v>1</v>
      </c>
      <c r="BD145" t="str">
        <f t="shared" si="36"/>
        <v>RasenBallsport Leipzig</v>
      </c>
      <c r="BE145" t="str">
        <f t="shared" si="37"/>
        <v>Red Bull Salzburg</v>
      </c>
      <c r="BF145">
        <f t="shared" si="84"/>
        <v>1</v>
      </c>
      <c r="BG145">
        <f t="shared" si="85"/>
        <v>0</v>
      </c>
      <c r="BI145">
        <f t="shared" si="38"/>
        <v>0</v>
      </c>
      <c r="BJ145">
        <f t="shared" si="39"/>
        <v>3</v>
      </c>
    </row>
    <row r="146" spans="1:62" x14ac:dyDescent="0.25">
      <c r="A146" t="s">
        <v>72</v>
      </c>
      <c r="B146" t="s">
        <v>322</v>
      </c>
      <c r="C146" t="s">
        <v>105</v>
      </c>
      <c r="D146" t="s">
        <v>93</v>
      </c>
      <c r="E146" t="s">
        <v>61</v>
      </c>
      <c r="F146" s="15">
        <v>0.70138888888888884</v>
      </c>
      <c r="G146" s="16">
        <v>20739</v>
      </c>
      <c r="H146" s="17">
        <v>4</v>
      </c>
      <c r="I146" s="17">
        <v>0</v>
      </c>
      <c r="J146" s="1" t="s">
        <v>353</v>
      </c>
      <c r="K146" s="1" t="s">
        <v>71</v>
      </c>
      <c r="L146" s="20">
        <v>1</v>
      </c>
      <c r="M146" s="20">
        <v>2</v>
      </c>
      <c r="N146" s="1" t="str">
        <f t="shared" si="74"/>
        <v>N</v>
      </c>
      <c r="O146" s="1" t="str">
        <f t="shared" si="75"/>
        <v>S</v>
      </c>
      <c r="P146" s="1">
        <f t="shared" si="76"/>
        <v>-1</v>
      </c>
      <c r="Q146" s="4">
        <f>IFERROR((SUMIF($J$2:K146,J146,$L$2:M146)-L146)/(COUNTIF($J$2:K146,J146)-1),0)</f>
        <v>0</v>
      </c>
      <c r="R146" s="4">
        <f>IFERROR((SUMIF($AT$2:AT146,AT146,$AV$2:AW146)-AV146)/(COUNTIF($J$2:K146,J146)-1),0)</f>
        <v>0</v>
      </c>
      <c r="S146" s="4">
        <f t="shared" si="86"/>
        <v>0</v>
      </c>
      <c r="T146" s="5">
        <f>IFERROR((SUMIF($AY$2:AZ146,AY146,$BA$2:BB146)-BA146)/(COUNTIF($J$2:K146,K146)-1),0)</f>
        <v>1.3846153846153846</v>
      </c>
      <c r="U146" s="5">
        <f>IFERROR((SUMIF($BD$2:BE146,BD146,$BF$2:BG146)-BF146)/(COUNTIF($J$2:K146,K146)-1),0)</f>
        <v>1.2692307692307692</v>
      </c>
      <c r="V146" s="5">
        <f t="shared" si="87"/>
        <v>0.11538461538461542</v>
      </c>
      <c r="W146" s="9">
        <f>IFERROR((SUMIF($J$2:J146,J146,L$2:L146)-L146)/(COUNTIF($J$2:J146,J146)-1),0)</f>
        <v>0</v>
      </c>
      <c r="X146" s="9">
        <f>IFERROR((SUMIF($J$2:J146,J146,M$2:M146)-M146)/(COUNTIF($J$2:J146,J146)-1),0)</f>
        <v>0</v>
      </c>
      <c r="Y146" s="9">
        <f t="shared" si="88"/>
        <v>0</v>
      </c>
      <c r="Z146" s="1">
        <f>IFERROR((SUMIF($K$2:K146,J146,$M$2:M146))/(COUNTIF($K$2:K146,J146)),0)</f>
        <v>0</v>
      </c>
      <c r="AA146" s="1">
        <f>IFERROR((SUMIF($K$2:K146,J146,$L$2:L146))/(COUNTIF($K$2:K146,J146)),0)</f>
        <v>2</v>
      </c>
      <c r="AB146" s="1">
        <f t="shared" si="89"/>
        <v>-2</v>
      </c>
      <c r="AC146" s="9">
        <f>IFERROR((SUMIF($J$2:J146,K146,$L$2:L146))/(COUNTIF($J$2:J146,K146)),0)</f>
        <v>1.25</v>
      </c>
      <c r="AD146" s="9">
        <f>IFERROR((SUMIF($J$2:J146,K146,$M$2:M146))/(COUNTIF($J$2:J146,K146)),0)</f>
        <v>0.58333333333333337</v>
      </c>
      <c r="AE146" s="9">
        <f t="shared" si="90"/>
        <v>0.66666666666666663</v>
      </c>
      <c r="AF146" s="1">
        <f>IFERROR((SUMIF(K$2:K146,K146,M$2:M146)-M146)/(COUNTIF($K$2:K146,K146)-1),0)</f>
        <v>1.5</v>
      </c>
      <c r="AG146" s="1">
        <f>IFERROR((SUMIF(K$2:K146,K146,L$2:L146)-L146)/(COUNTIF($K$2:K146,K146)-1),0)</f>
        <v>1.8571428571428572</v>
      </c>
      <c r="AH146" s="1">
        <f t="shared" si="91"/>
        <v>-0.35714285714285721</v>
      </c>
      <c r="AI146" s="1">
        <f t="shared" si="77"/>
        <v>0</v>
      </c>
      <c r="AJ146" s="1">
        <f t="shared" si="78"/>
        <v>3</v>
      </c>
      <c r="AK146" s="1">
        <f>SUMIF($J$2:K146,J146,AI$2:AJ146)-AI146</f>
        <v>0</v>
      </c>
      <c r="AL146" s="1">
        <f>SUMIF($AY$2:AZ146,AY146,$BI$2:BJ146)-BI146</f>
        <v>33</v>
      </c>
      <c r="AM146" s="1">
        <f>IFERROR((AK146)/(COUNTIF($J$2:K146,J146)-1),0)</f>
        <v>0</v>
      </c>
      <c r="AN146" s="1">
        <f>IFERROR((AL146)/(COUNTIF($J$2:K146,K146)-1),0)</f>
        <v>1.2692307692307692</v>
      </c>
      <c r="AP146" t="e">
        <f t="shared" si="79"/>
        <v>#N/A</v>
      </c>
      <c r="AQ146">
        <f>COUNTIF($J$2:J146,J146)</f>
        <v>1</v>
      </c>
      <c r="AR146">
        <f>COUNTIF($K$2:K146,K146)</f>
        <v>15</v>
      </c>
      <c r="AT146" s="1" t="str">
        <f t="shared" si="80"/>
        <v>Spartak Moskau</v>
      </c>
      <c r="AU146" s="1" t="str">
        <f t="shared" si="81"/>
        <v>SK Rapid Wien</v>
      </c>
      <c r="AV146">
        <f t="shared" si="82"/>
        <v>2</v>
      </c>
      <c r="AW146" s="1">
        <f t="shared" si="83"/>
        <v>1</v>
      </c>
      <c r="AY146" t="str">
        <f t="shared" si="32"/>
        <v>SK Rapid Wien</v>
      </c>
      <c r="AZ146" t="str">
        <f t="shared" si="33"/>
        <v>Spartak Moskau</v>
      </c>
      <c r="BA146">
        <f t="shared" si="34"/>
        <v>2</v>
      </c>
      <c r="BB146">
        <f t="shared" si="35"/>
        <v>1</v>
      </c>
      <c r="BD146" t="str">
        <f t="shared" si="36"/>
        <v>SK Rapid Wien</v>
      </c>
      <c r="BE146" t="str">
        <f t="shared" si="37"/>
        <v>Spartak Moskau</v>
      </c>
      <c r="BF146">
        <f t="shared" si="84"/>
        <v>1</v>
      </c>
      <c r="BG146">
        <f t="shared" si="85"/>
        <v>2</v>
      </c>
      <c r="BI146">
        <f t="shared" si="38"/>
        <v>3</v>
      </c>
      <c r="BJ146">
        <f t="shared" si="39"/>
        <v>0</v>
      </c>
    </row>
    <row r="147" spans="1:62" x14ac:dyDescent="0.25">
      <c r="A147" t="s">
        <v>47</v>
      </c>
      <c r="B147" t="s">
        <v>263</v>
      </c>
      <c r="C147" t="s">
        <v>105</v>
      </c>
      <c r="D147" t="s">
        <v>100</v>
      </c>
      <c r="E147" t="s">
        <v>43</v>
      </c>
      <c r="F147" s="15">
        <v>0.70833333333333337</v>
      </c>
      <c r="G147" s="16">
        <v>9025</v>
      </c>
      <c r="H147" s="17">
        <v>7</v>
      </c>
      <c r="I147" s="17">
        <v>0</v>
      </c>
      <c r="J147" s="1" t="s">
        <v>80</v>
      </c>
      <c r="K147" s="1" t="s">
        <v>65</v>
      </c>
      <c r="L147" s="20">
        <v>2</v>
      </c>
      <c r="M147" s="20">
        <v>0</v>
      </c>
      <c r="N147" s="1" t="str">
        <f t="shared" si="74"/>
        <v>S</v>
      </c>
      <c r="O147" s="1" t="str">
        <f t="shared" si="75"/>
        <v>N</v>
      </c>
      <c r="P147" s="1">
        <f t="shared" si="76"/>
        <v>2</v>
      </c>
      <c r="Q147" s="4">
        <f>IFERROR((SUMIF($J$2:K147,J147,$L$2:M147)-L147)/(COUNTIF($J$2:K147,J147)-1),0)</f>
        <v>1.3333333333333333</v>
      </c>
      <c r="R147" s="4">
        <f>IFERROR((SUMIF($AT$2:AT147,AT147,$AV$2:AW147)-AV147)/(COUNTIF($J$2:K147,J147)-1),0)</f>
        <v>0.66666666666666663</v>
      </c>
      <c r="S147" s="4">
        <f t="shared" si="86"/>
        <v>0.66666666666666663</v>
      </c>
      <c r="T147" s="5">
        <f>IFERROR((SUMIF($AY$2:AZ147,AY147,$BA$2:BB147)-BA147)/(COUNTIF($J$2:K147,K147)-1),0)</f>
        <v>1.8888888888888888</v>
      </c>
      <c r="U147" s="5">
        <f>IFERROR((SUMIF($BD$2:BE147,BD147,$BF$2:BG147)-BF147)/(COUNTIF($J$2:K147,K147)-1),0)</f>
        <v>0.77777777777777779</v>
      </c>
      <c r="V147" s="5">
        <f t="shared" si="87"/>
        <v>1.1111111111111112</v>
      </c>
      <c r="W147" s="9">
        <f>IFERROR((SUMIF($J$2:J147,J147,L$2:L147)-L147)/(COUNTIF($J$2:J147,J147)-1),0)</f>
        <v>1.7777777777777777</v>
      </c>
      <c r="X147" s="9">
        <f>IFERROR((SUMIF($J$2:J147,J147,M$2:M147)-M147)/(COUNTIF($J$2:J147,J147)-1),0)</f>
        <v>1.3333333333333333</v>
      </c>
      <c r="Y147" s="9">
        <f t="shared" si="88"/>
        <v>0.44444444444444442</v>
      </c>
      <c r="Z147" s="1">
        <f>IFERROR((SUMIF($K$2:K147,J147,$M$2:M147))/(COUNTIF($K$2:K147,J147)),0)</f>
        <v>0.88888888888888884</v>
      </c>
      <c r="AA147" s="1">
        <f>IFERROR((SUMIF($K$2:K147,J147,$L$2:L147))/(COUNTIF($K$2:K147,J147)),0)</f>
        <v>0.66666666666666663</v>
      </c>
      <c r="AB147" s="1">
        <f t="shared" si="89"/>
        <v>0.22222222222222221</v>
      </c>
      <c r="AC147" s="9">
        <f>IFERROR((SUMIF($J$2:J147,K147,$L$2:L147))/(COUNTIF($J$2:J147,K147)),0)</f>
        <v>1.75</v>
      </c>
      <c r="AD147" s="9">
        <f>IFERROR((SUMIF($J$2:J147,K147,$M$2:M147))/(COUNTIF($J$2:J147,K147)),0)</f>
        <v>1</v>
      </c>
      <c r="AE147" s="9">
        <f t="shared" si="90"/>
        <v>0.75</v>
      </c>
      <c r="AF147" s="1">
        <f>IFERROR((SUMIF(K$2:K147,K147,M$2:M147)-M147)/(COUNTIF($K$2:K147,K147)-1),0)</f>
        <v>2</v>
      </c>
      <c r="AG147" s="1">
        <f>IFERROR((SUMIF(K$2:K147,K147,L$2:L147)-L147)/(COUNTIF($K$2:K147,K147)-1),0)</f>
        <v>0.6</v>
      </c>
      <c r="AH147" s="1">
        <f t="shared" si="91"/>
        <v>1.4</v>
      </c>
      <c r="AI147" s="1">
        <f t="shared" si="77"/>
        <v>3</v>
      </c>
      <c r="AJ147" s="1">
        <f t="shared" si="78"/>
        <v>0</v>
      </c>
      <c r="AK147" s="1">
        <f>SUMIF($J$2:K147,J147,AI$2:AJ147)-AI147</f>
        <v>30</v>
      </c>
      <c r="AL147" s="1">
        <f>SUMIF($AY$2:AZ147,AY147,$BI$2:BJ147)-BI147</f>
        <v>35</v>
      </c>
      <c r="AM147" s="1">
        <f>IFERROR((AK147)/(COUNTIF($J$2:K147,J147)-1),0)</f>
        <v>1.6666666666666667</v>
      </c>
      <c r="AN147" s="1">
        <f>IFERROR((AL147)/(COUNTIF($J$2:K147,K147)-1),0)</f>
        <v>1.9444444444444444</v>
      </c>
      <c r="AP147" t="str">
        <f t="shared" si="79"/>
        <v>FC Wacker Innsbruck</v>
      </c>
      <c r="AQ147">
        <f>COUNTIF($J$2:J147,J147)</f>
        <v>10</v>
      </c>
      <c r="AR147">
        <f>COUNTIF($K$2:K147,K147)</f>
        <v>11</v>
      </c>
      <c r="AT147" s="1" t="str">
        <f t="shared" si="80"/>
        <v>FK Austria Wien</v>
      </c>
      <c r="AU147" s="1" t="str">
        <f t="shared" si="81"/>
        <v>SKN St. Pölten</v>
      </c>
      <c r="AV147">
        <f t="shared" si="82"/>
        <v>0</v>
      </c>
      <c r="AW147" s="1">
        <f t="shared" si="83"/>
        <v>2</v>
      </c>
      <c r="AY147" t="str">
        <f t="shared" si="32"/>
        <v>SKN St. Pölten</v>
      </c>
      <c r="AZ147" t="str">
        <f t="shared" si="33"/>
        <v>FK Austria Wien</v>
      </c>
      <c r="BA147">
        <f t="shared" si="34"/>
        <v>0</v>
      </c>
      <c r="BB147">
        <f t="shared" si="35"/>
        <v>2</v>
      </c>
      <c r="BD147" t="str">
        <f t="shared" si="36"/>
        <v>SKN St. Pölten</v>
      </c>
      <c r="BE147" t="str">
        <f t="shared" si="37"/>
        <v>FK Austria Wien</v>
      </c>
      <c r="BF147">
        <f t="shared" si="84"/>
        <v>2</v>
      </c>
      <c r="BG147">
        <f t="shared" si="85"/>
        <v>0</v>
      </c>
      <c r="BI147">
        <f t="shared" si="38"/>
        <v>0</v>
      </c>
      <c r="BJ147">
        <f t="shared" si="39"/>
        <v>3</v>
      </c>
    </row>
    <row r="148" spans="1:62" x14ac:dyDescent="0.25">
      <c r="A148" t="s">
        <v>47</v>
      </c>
      <c r="B148" t="s">
        <v>263</v>
      </c>
      <c r="C148" t="s">
        <v>105</v>
      </c>
      <c r="D148" t="s">
        <v>100</v>
      </c>
      <c r="E148" t="s">
        <v>43</v>
      </c>
      <c r="F148" s="15">
        <v>0.70833333333333337</v>
      </c>
      <c r="G148" s="16">
        <v>4957</v>
      </c>
      <c r="H148" s="17">
        <v>6</v>
      </c>
      <c r="I148" s="17">
        <v>0</v>
      </c>
      <c r="J148" s="1" t="s">
        <v>0</v>
      </c>
      <c r="K148" s="1" t="s">
        <v>216</v>
      </c>
      <c r="L148" s="20">
        <v>3</v>
      </c>
      <c r="M148" s="20">
        <v>3</v>
      </c>
      <c r="N148" s="1" t="str">
        <f t="shared" si="74"/>
        <v>U</v>
      </c>
      <c r="O148" s="1" t="str">
        <f t="shared" si="75"/>
        <v>U</v>
      </c>
      <c r="P148" s="1">
        <f t="shared" si="76"/>
        <v>0</v>
      </c>
      <c r="Q148" s="4">
        <f>IFERROR((SUMIF($J$2:K148,J148,$L$2:M148)-L148)/(COUNTIF($J$2:K148,J148)-1),0)</f>
        <v>2.1363636363636362</v>
      </c>
      <c r="R148" s="4">
        <f>IFERROR((SUMIF($AT$2:AT148,AT148,$AV$2:AW148)-AV148)/(COUNTIF($J$2:K148,J148)-1),0)</f>
        <v>0.31818181818181818</v>
      </c>
      <c r="S148" s="4">
        <f t="shared" si="86"/>
        <v>1.8181818181818181</v>
      </c>
      <c r="T148" s="5">
        <f>IFERROR((SUMIF($AY$2:AZ148,AY148,$BA$2:BB148)-BA148)/(COUNTIF($J$2:K148,K148)-1),0)</f>
        <v>1.7222222222222223</v>
      </c>
      <c r="U148" s="5">
        <f>IFERROR((SUMIF($BD$2:BE148,BD148,$BF$2:BG148)-BF148)/(COUNTIF($J$2:K148,K148)-1),0)</f>
        <v>1.6666666666666667</v>
      </c>
      <c r="V148" s="5">
        <f t="shared" si="87"/>
        <v>5.555555555555558E-2</v>
      </c>
      <c r="W148" s="9">
        <f>IFERROR((SUMIF($J$2:J148,J148,L$2:L148)-L148)/(COUNTIF($J$2:J148,J148)-1),0)</f>
        <v>2.1111111111111112</v>
      </c>
      <c r="X148" s="9">
        <f>IFERROR((SUMIF($J$2:J148,J148,M$2:M148)-M148)/(COUNTIF($J$2:J148,J148)-1),0)</f>
        <v>0.77777777777777779</v>
      </c>
      <c r="Y148" s="9">
        <f t="shared" si="88"/>
        <v>1.3333333333333335</v>
      </c>
      <c r="Z148" s="1">
        <f>IFERROR((SUMIF($K$2:K148,J148,$M$2:M148))/(COUNTIF($K$2:K148,J148)),0)</f>
        <v>2.1538461538461537</v>
      </c>
      <c r="AA148" s="1">
        <f>IFERROR((SUMIF($K$2:K148,J148,$L$2:L148))/(COUNTIF($K$2:K148,J148)),0)</f>
        <v>0.69230769230769229</v>
      </c>
      <c r="AB148" s="1">
        <f t="shared" si="89"/>
        <v>1.4615384615384615</v>
      </c>
      <c r="AC148" s="9">
        <f>IFERROR((SUMIF($J$2:J148,K148,$L$2:L148))/(COUNTIF($J$2:J148,K148)),0)</f>
        <v>1.8</v>
      </c>
      <c r="AD148" s="9">
        <f>IFERROR((SUMIF($J$2:J148,K148,$M$2:M148))/(COUNTIF($J$2:J148,K148)),0)</f>
        <v>1.3</v>
      </c>
      <c r="AE148" s="9">
        <f t="shared" si="90"/>
        <v>0.5</v>
      </c>
      <c r="AF148" s="1">
        <f>IFERROR((SUMIF(K$2:K148,K148,M$2:M148)-M148)/(COUNTIF($K$2:K148,K148)-1),0)</f>
        <v>1.625</v>
      </c>
      <c r="AG148" s="1">
        <f>IFERROR((SUMIF(K$2:K148,K148,L$2:L148)-L148)/(COUNTIF($K$2:K148,K148)-1),0)</f>
        <v>2.125</v>
      </c>
      <c r="AH148" s="1">
        <f t="shared" si="91"/>
        <v>-0.5</v>
      </c>
      <c r="AI148" s="1">
        <f t="shared" si="77"/>
        <v>1</v>
      </c>
      <c r="AJ148" s="1">
        <f t="shared" si="78"/>
        <v>1</v>
      </c>
      <c r="AK148" s="1">
        <f>SUMIF($J$2:K148,J148,AI$2:AJ148)-AI148</f>
        <v>47</v>
      </c>
      <c r="AL148" s="1">
        <f>SUMIF($AY$2:AZ148,AY148,$BI$2:BJ148)-BI148</f>
        <v>28</v>
      </c>
      <c r="AM148" s="1">
        <f>IFERROR((AK148)/(COUNTIF($J$2:K148,J148)-1),0)</f>
        <v>2.1363636363636362</v>
      </c>
      <c r="AN148" s="1">
        <f>IFERROR((AL148)/(COUNTIF($J$2:K148,K148)-1),0)</f>
        <v>1.5555555555555556</v>
      </c>
      <c r="AP148" t="str">
        <f t="shared" si="79"/>
        <v>Lillestrøm SK</v>
      </c>
      <c r="AQ148">
        <f>COUNTIF($J$2:J148,J148)</f>
        <v>10</v>
      </c>
      <c r="AR148">
        <f>COUNTIF($K$2:K148,K148)</f>
        <v>9</v>
      </c>
      <c r="AT148" s="1" t="str">
        <f t="shared" si="80"/>
        <v>LASK</v>
      </c>
      <c r="AU148" s="1" t="str">
        <f t="shared" si="81"/>
        <v>TSV Hartberg</v>
      </c>
      <c r="AV148">
        <f t="shared" si="82"/>
        <v>3</v>
      </c>
      <c r="AW148" s="1">
        <f t="shared" si="83"/>
        <v>3</v>
      </c>
      <c r="AY148" t="str">
        <f t="shared" si="32"/>
        <v>TSV Hartberg</v>
      </c>
      <c r="AZ148" t="str">
        <f t="shared" si="33"/>
        <v>LASK</v>
      </c>
      <c r="BA148">
        <f t="shared" si="34"/>
        <v>3</v>
      </c>
      <c r="BB148">
        <f t="shared" si="35"/>
        <v>3</v>
      </c>
      <c r="BD148" t="str">
        <f t="shared" si="36"/>
        <v>TSV Hartberg</v>
      </c>
      <c r="BE148" t="str">
        <f t="shared" si="37"/>
        <v>LASK</v>
      </c>
      <c r="BF148">
        <f t="shared" si="84"/>
        <v>3</v>
      </c>
      <c r="BG148">
        <f t="shared" si="85"/>
        <v>3</v>
      </c>
      <c r="BI148">
        <f t="shared" si="38"/>
        <v>1</v>
      </c>
      <c r="BJ148">
        <f t="shared" si="39"/>
        <v>1</v>
      </c>
    </row>
    <row r="149" spans="1:62" x14ac:dyDescent="0.25">
      <c r="A149" t="s">
        <v>47</v>
      </c>
      <c r="B149" t="s">
        <v>263</v>
      </c>
      <c r="C149" t="s">
        <v>105</v>
      </c>
      <c r="D149" t="s">
        <v>100</v>
      </c>
      <c r="E149" t="s">
        <v>43</v>
      </c>
      <c r="F149" s="15">
        <v>0.70833333333333337</v>
      </c>
      <c r="G149" s="16">
        <v>1550</v>
      </c>
      <c r="H149" s="17">
        <v>7</v>
      </c>
      <c r="I149" s="17">
        <v>0</v>
      </c>
      <c r="J149" s="1" t="s">
        <v>76</v>
      </c>
      <c r="K149" s="1" t="s">
        <v>56</v>
      </c>
      <c r="L149" s="20">
        <v>2</v>
      </c>
      <c r="M149" s="20">
        <v>2</v>
      </c>
      <c r="N149" s="1" t="str">
        <f t="shared" si="74"/>
        <v>U</v>
      </c>
      <c r="O149" s="1" t="str">
        <f t="shared" si="75"/>
        <v>U</v>
      </c>
      <c r="P149" s="1">
        <f t="shared" si="76"/>
        <v>0</v>
      </c>
      <c r="Q149" s="4">
        <f>IFERROR((SUMIF($J$2:K149,J149,$L$2:M149)-L149)/(COUNTIF($J$2:K149,J149)-1),0)</f>
        <v>1.2941176470588236</v>
      </c>
      <c r="R149" s="4">
        <f>IFERROR((SUMIF($AT$2:AT149,AT149,$AV$2:AW149)-AV149)/(COUNTIF($J$2:K149,J149)-1),0)</f>
        <v>0.94117647058823528</v>
      </c>
      <c r="S149" s="4">
        <f t="shared" si="86"/>
        <v>0.35294117647058831</v>
      </c>
      <c r="T149" s="5">
        <f>IFERROR((SUMIF($AY$2:AZ149,AY149,$BA$2:BB149)-BA149)/(COUNTIF($J$2:K149,K149)-1),0)</f>
        <v>0.77777777777777779</v>
      </c>
      <c r="U149" s="5">
        <f>IFERROR((SUMIF($BD$2:BE149,BD149,$BF$2:BG149)-BF149)/(COUNTIF($J$2:K149,K149)-1),0)</f>
        <v>2.1111111111111112</v>
      </c>
      <c r="V149" s="5">
        <f t="shared" si="87"/>
        <v>-1.3333333333333335</v>
      </c>
      <c r="W149" s="9">
        <f>IFERROR((SUMIF($J$2:J149,J149,L$2:L149)-L149)/(COUNTIF($J$2:J149,J149)-1),0)</f>
        <v>1</v>
      </c>
      <c r="X149" s="9">
        <f>IFERROR((SUMIF($J$2:J149,J149,M$2:M149)-M149)/(COUNTIF($J$2:J149,J149)-1),0)</f>
        <v>2</v>
      </c>
      <c r="Y149" s="9">
        <f t="shared" si="88"/>
        <v>-1</v>
      </c>
      <c r="Z149" s="1">
        <f>IFERROR((SUMIF($K$2:K149,J149,$M$2:M149))/(COUNTIF($K$2:K149,J149)),0)</f>
        <v>1.5555555555555556</v>
      </c>
      <c r="AA149" s="1">
        <f>IFERROR((SUMIF($K$2:K149,J149,$L$2:L149))/(COUNTIF($K$2:K149,J149)),0)</f>
        <v>1.6666666666666667</v>
      </c>
      <c r="AB149" s="1">
        <f t="shared" si="89"/>
        <v>-0.11111111111111116</v>
      </c>
      <c r="AC149" s="9">
        <f>IFERROR((SUMIF($J$2:J149,K149,$L$2:L149))/(COUNTIF($J$2:J149,K149)),0)</f>
        <v>0.88888888888888884</v>
      </c>
      <c r="AD149" s="9">
        <f>IFERROR((SUMIF($J$2:J149,K149,$M$2:M149))/(COUNTIF($J$2:J149,K149)),0)</f>
        <v>2.1111111111111112</v>
      </c>
      <c r="AE149" s="9">
        <f t="shared" si="90"/>
        <v>-1.2222222222222223</v>
      </c>
      <c r="AF149" s="1">
        <f>IFERROR((SUMIF(K$2:K149,K149,M$2:M149)-M149)/(COUNTIF($K$2:K149,K149)-1),0)</f>
        <v>0.66666666666666663</v>
      </c>
      <c r="AG149" s="1">
        <f>IFERROR((SUMIF(K$2:K149,K149,L$2:L149)-L149)/(COUNTIF($K$2:K149,K149)-1),0)</f>
        <v>2.1111111111111112</v>
      </c>
      <c r="AH149" s="1">
        <f t="shared" si="91"/>
        <v>-1.4444444444444446</v>
      </c>
      <c r="AI149" s="1">
        <f t="shared" si="77"/>
        <v>1</v>
      </c>
      <c r="AJ149" s="1">
        <f t="shared" si="78"/>
        <v>1</v>
      </c>
      <c r="AK149" s="1">
        <f>SUMIF($J$2:K149,J149,AI$2:AJ149)-AI149</f>
        <v>19</v>
      </c>
      <c r="AL149" s="1">
        <f>SUMIF($AY$2:AZ149,AY149,$BI$2:BJ149)-BI149</f>
        <v>9</v>
      </c>
      <c r="AM149" s="1">
        <f>IFERROR((AK149)/(COUNTIF($J$2:K149,J149)-1),0)</f>
        <v>1.1176470588235294</v>
      </c>
      <c r="AN149" s="1">
        <f>IFERROR((AL149)/(COUNTIF($J$2:K149,K149)-1),0)</f>
        <v>0.5</v>
      </c>
      <c r="AP149" t="str">
        <f t="shared" si="79"/>
        <v>Red Bull Salzburg</v>
      </c>
      <c r="AQ149">
        <f>COUNTIF($J$2:J149,J149)</f>
        <v>9</v>
      </c>
      <c r="AR149">
        <f>COUNTIF($K$2:K149,K149)</f>
        <v>10</v>
      </c>
      <c r="AT149" s="1" t="str">
        <f t="shared" si="80"/>
        <v>SV Mattersburg</v>
      </c>
      <c r="AU149" s="1" t="str">
        <f t="shared" si="81"/>
        <v>FC Admira Wacker Mödling</v>
      </c>
      <c r="AV149">
        <f t="shared" si="82"/>
        <v>2</v>
      </c>
      <c r="AW149" s="1">
        <f t="shared" si="83"/>
        <v>2</v>
      </c>
      <c r="AY149" t="str">
        <f t="shared" si="32"/>
        <v>FC Admira Wacker Mödling</v>
      </c>
      <c r="AZ149" t="str">
        <f t="shared" si="33"/>
        <v>SV Mattersburg</v>
      </c>
      <c r="BA149">
        <f t="shared" si="34"/>
        <v>2</v>
      </c>
      <c r="BB149">
        <f t="shared" si="35"/>
        <v>2</v>
      </c>
      <c r="BD149" t="str">
        <f t="shared" si="36"/>
        <v>FC Admira Wacker Mödling</v>
      </c>
      <c r="BE149" t="str">
        <f t="shared" si="37"/>
        <v>SV Mattersburg</v>
      </c>
      <c r="BF149">
        <f t="shared" si="84"/>
        <v>2</v>
      </c>
      <c r="BG149">
        <f t="shared" si="85"/>
        <v>2</v>
      </c>
      <c r="BI149">
        <f t="shared" si="38"/>
        <v>1</v>
      </c>
      <c r="BJ149">
        <f t="shared" si="39"/>
        <v>1</v>
      </c>
    </row>
    <row r="150" spans="1:62" x14ac:dyDescent="0.25">
      <c r="A150" t="s">
        <v>47</v>
      </c>
      <c r="B150" t="s">
        <v>299</v>
      </c>
      <c r="C150" t="s">
        <v>105</v>
      </c>
      <c r="D150" t="s">
        <v>100</v>
      </c>
      <c r="E150" t="s">
        <v>64</v>
      </c>
      <c r="F150" s="15">
        <v>0.70833333333333337</v>
      </c>
      <c r="G150" s="16">
        <v>8074</v>
      </c>
      <c r="H150" s="17">
        <v>7</v>
      </c>
      <c r="I150" s="17">
        <v>0</v>
      </c>
      <c r="J150" s="1" t="s">
        <v>68</v>
      </c>
      <c r="K150" s="1" t="s">
        <v>49</v>
      </c>
      <c r="L150" s="20">
        <v>3</v>
      </c>
      <c r="M150" s="20">
        <v>0</v>
      </c>
      <c r="N150" s="1" t="str">
        <f t="shared" si="74"/>
        <v>S</v>
      </c>
      <c r="O150" s="1" t="str">
        <f t="shared" si="75"/>
        <v>N</v>
      </c>
      <c r="P150" s="1">
        <f t="shared" si="76"/>
        <v>3</v>
      </c>
      <c r="Q150" s="4">
        <f>IFERROR((SUMIF($J$2:K150,J150,$L$2:M150)-L150)/(COUNTIF($J$2:K150,J150)-1),0)</f>
        <v>1</v>
      </c>
      <c r="R150" s="4">
        <f>IFERROR((SUMIF($AT$2:AT150,AT150,$AV$2:AW150)-AV150)/(COUNTIF($J$2:K150,J150)-1),0)</f>
        <v>0.66666666666666663</v>
      </c>
      <c r="S150" s="4">
        <f t="shared" si="86"/>
        <v>0.33333333333333337</v>
      </c>
      <c r="T150" s="5">
        <f>IFERROR((SUMIF($AY$2:AZ150,AY150,$BA$2:BB150)-BA150)/(COUNTIF($J$2:K150,K150)-1),0)</f>
        <v>1.8888888888888888</v>
      </c>
      <c r="U150" s="5">
        <f>IFERROR((SUMIF($BD$2:BE150,BD150,$BF$2:BG150)-BF150)/(COUNTIF($J$2:K150,K150)-1),0)</f>
        <v>1.3888888888888888</v>
      </c>
      <c r="V150" s="5">
        <f t="shared" si="87"/>
        <v>0.5</v>
      </c>
      <c r="W150" s="9">
        <f>IFERROR((SUMIF($J$2:J150,J150,L$2:L150)-L150)/(COUNTIF($J$2:J150,J150)-1),0)</f>
        <v>1</v>
      </c>
      <c r="X150" s="9">
        <f>IFERROR((SUMIF($J$2:J150,J150,M$2:M150)-M150)/(COUNTIF($J$2:J150,J150)-1),0)</f>
        <v>1.5555555555555556</v>
      </c>
      <c r="Y150" s="9">
        <f t="shared" si="88"/>
        <v>-0.55555555555555558</v>
      </c>
      <c r="Z150" s="1">
        <f>IFERROR((SUMIF($K$2:K150,J150,$M$2:M150))/(COUNTIF($K$2:K150,J150)),0)</f>
        <v>1</v>
      </c>
      <c r="AA150" s="1">
        <f>IFERROR((SUMIF($K$2:K150,J150,$L$2:L150))/(COUNTIF($K$2:K150,J150)),0)</f>
        <v>1.5833333333333333</v>
      </c>
      <c r="AB150" s="1">
        <f t="shared" si="89"/>
        <v>-0.58333333333333326</v>
      </c>
      <c r="AC150" s="9">
        <f>IFERROR((SUMIF($J$2:J150,K150,$L$2:L150))/(COUNTIF($J$2:J150,K150)),0)</f>
        <v>1.9</v>
      </c>
      <c r="AD150" s="9">
        <f>IFERROR((SUMIF($J$2:J150,K150,$M$2:M150))/(COUNTIF($J$2:J150,K150)),0)</f>
        <v>1.6</v>
      </c>
      <c r="AE150" s="9">
        <f t="shared" si="90"/>
        <v>0.29999999999999982</v>
      </c>
      <c r="AF150" s="1">
        <f>IFERROR((SUMIF(K$2:K150,K150,M$2:M150)-M150)/(COUNTIF($K$2:K150,K150)-1),0)</f>
        <v>1.875</v>
      </c>
      <c r="AG150" s="1">
        <f>IFERROR((SUMIF(K$2:K150,K150,L$2:L150)-L150)/(COUNTIF($K$2:K150,K150)-1),0)</f>
        <v>1.125</v>
      </c>
      <c r="AH150" s="1">
        <f t="shared" si="91"/>
        <v>0.75</v>
      </c>
      <c r="AI150" s="1">
        <f t="shared" si="77"/>
        <v>3</v>
      </c>
      <c r="AJ150" s="1">
        <f t="shared" si="78"/>
        <v>0</v>
      </c>
      <c r="AK150" s="1">
        <f>SUMIF($J$2:K150,J150,AI$2:AJ150)-AI150</f>
        <v>22</v>
      </c>
      <c r="AL150" s="1">
        <f>SUMIF($AY$2:AZ150,AY150,$BI$2:BJ150)-BI150</f>
        <v>31</v>
      </c>
      <c r="AM150" s="1">
        <f>IFERROR((AK150)/(COUNTIF($J$2:K150,J150)-1),0)</f>
        <v>1.0476190476190477</v>
      </c>
      <c r="AN150" s="1">
        <f>IFERROR((AL150)/(COUNTIF($J$2:K150,K150)-1),0)</f>
        <v>1.7222222222222223</v>
      </c>
      <c r="AP150" t="str">
        <f t="shared" si="79"/>
        <v>TSV Hartberg</v>
      </c>
      <c r="AQ150">
        <f>COUNTIF($J$2:J150,J150)</f>
        <v>10</v>
      </c>
      <c r="AR150">
        <f>COUNTIF($K$2:K150,K150)</f>
        <v>9</v>
      </c>
      <c r="AT150" s="1" t="str">
        <f t="shared" si="80"/>
        <v>SK Sturm Graz</v>
      </c>
      <c r="AU150" s="1" t="str">
        <f t="shared" si="81"/>
        <v>Wolfsberger AC</v>
      </c>
      <c r="AV150">
        <f t="shared" si="82"/>
        <v>0</v>
      </c>
      <c r="AW150" s="1">
        <f t="shared" si="83"/>
        <v>3</v>
      </c>
      <c r="AY150" t="str">
        <f t="shared" si="32"/>
        <v>Wolfsberger AC</v>
      </c>
      <c r="AZ150" t="str">
        <f t="shared" si="33"/>
        <v>SK Sturm Graz</v>
      </c>
      <c r="BA150">
        <f t="shared" si="34"/>
        <v>0</v>
      </c>
      <c r="BB150">
        <f t="shared" si="35"/>
        <v>3</v>
      </c>
      <c r="BD150" t="str">
        <f t="shared" si="36"/>
        <v>Wolfsberger AC</v>
      </c>
      <c r="BE150" t="str">
        <f t="shared" si="37"/>
        <v>SK Sturm Graz</v>
      </c>
      <c r="BF150">
        <f t="shared" si="84"/>
        <v>3</v>
      </c>
      <c r="BG150">
        <f t="shared" si="85"/>
        <v>0</v>
      </c>
      <c r="BI150">
        <f t="shared" si="38"/>
        <v>0</v>
      </c>
      <c r="BJ150">
        <f t="shared" si="39"/>
        <v>3</v>
      </c>
    </row>
    <row r="151" spans="1:62" x14ac:dyDescent="0.25">
      <c r="A151" t="s">
        <v>47</v>
      </c>
      <c r="B151" t="s">
        <v>299</v>
      </c>
      <c r="C151" t="s">
        <v>105</v>
      </c>
      <c r="D151" t="s">
        <v>100</v>
      </c>
      <c r="E151" t="s">
        <v>64</v>
      </c>
      <c r="F151" s="15">
        <v>0.60416666666666663</v>
      </c>
      <c r="G151" s="16">
        <v>5797</v>
      </c>
      <c r="H151" s="17">
        <v>3</v>
      </c>
      <c r="I151" s="17">
        <v>0</v>
      </c>
      <c r="J151" s="1" t="s">
        <v>40</v>
      </c>
      <c r="K151" s="1" t="s">
        <v>58</v>
      </c>
      <c r="L151" s="20">
        <v>1</v>
      </c>
      <c r="M151" s="20">
        <v>0</v>
      </c>
      <c r="N151" s="1" t="str">
        <f t="shared" si="74"/>
        <v>S</v>
      </c>
      <c r="O151" s="1" t="str">
        <f t="shared" si="75"/>
        <v>N</v>
      </c>
      <c r="P151" s="1">
        <f t="shared" si="76"/>
        <v>1</v>
      </c>
      <c r="Q151" s="4">
        <f>IFERROR((SUMIF($J$2:K151,J151,$L$2:M151)-L151)/(COUNTIF($J$2:K151,J151)-1),0)</f>
        <v>2.6666666666666665</v>
      </c>
      <c r="R151" s="4">
        <f>IFERROR((SUMIF($AT$2:AT151,AT151,$AV$2:AW151)-AV151)/(COUNTIF($J$2:K151,J151)-1),0)</f>
        <v>0.29629629629629628</v>
      </c>
      <c r="S151" s="4">
        <f t="shared" si="86"/>
        <v>2.3703703703703702</v>
      </c>
      <c r="T151" s="5">
        <f>IFERROR((SUMIF($AY$2:AZ151,AY151,$BA$2:BB151)-BA151)/(COUNTIF($J$2:K151,K151)-1),0)</f>
        <v>1.3333333333333333</v>
      </c>
      <c r="U151" s="5">
        <f>IFERROR((SUMIF($BD$2:BE151,BD151,$BF$2:BG151)-BF151)/(COUNTIF($J$2:K151,K151)-1),0)</f>
        <v>1.5555555555555556</v>
      </c>
      <c r="V151" s="5">
        <f t="shared" si="87"/>
        <v>-0.22222222222222232</v>
      </c>
      <c r="W151" s="9">
        <f>IFERROR((SUMIF($J$2:J151,J151,L$2:L151)-L151)/(COUNTIF($J$2:J151,J151)-1),0)</f>
        <v>2.25</v>
      </c>
      <c r="X151" s="9">
        <f>IFERROR((SUMIF($J$2:J151,J151,M$2:M151)-M151)/(COUNTIF($J$2:J151,J151)-1),0)</f>
        <v>0.66666666666666663</v>
      </c>
      <c r="Y151" s="9">
        <f t="shared" si="88"/>
        <v>1.5833333333333335</v>
      </c>
      <c r="Z151" s="1">
        <f>IFERROR((SUMIF($K$2:K151,J151,$M$2:M151))/(COUNTIF($K$2:K151,J151)),0)</f>
        <v>3</v>
      </c>
      <c r="AA151" s="1">
        <f>IFERROR((SUMIF($K$2:K151,J151,$L$2:L151))/(COUNTIF($K$2:K151,J151)),0)</f>
        <v>0.8</v>
      </c>
      <c r="AB151" s="1">
        <f t="shared" si="89"/>
        <v>2.2000000000000002</v>
      </c>
      <c r="AC151" s="9">
        <f>IFERROR((SUMIF($J$2:J151,K151,$L$2:L151))/(COUNTIF($J$2:J151,K151)),0)</f>
        <v>1.1111111111111112</v>
      </c>
      <c r="AD151" s="9">
        <f>IFERROR((SUMIF($J$2:J151,K151,$M$2:M151))/(COUNTIF($J$2:J151,K151)),0)</f>
        <v>2</v>
      </c>
      <c r="AE151" s="9">
        <f t="shared" si="90"/>
        <v>-0.88888888888888884</v>
      </c>
      <c r="AF151" s="1">
        <f>IFERROR((SUMIF(K$2:K151,K151,M$2:M151)-M151)/(COUNTIF($K$2:K151,K151)-1),0)</f>
        <v>1.5555555555555556</v>
      </c>
      <c r="AG151" s="1">
        <f>IFERROR((SUMIF(K$2:K151,K151,L$2:L151)-L151)/(COUNTIF($K$2:K151,K151)-1),0)</f>
        <v>1.1111111111111112</v>
      </c>
      <c r="AH151" s="1">
        <f t="shared" si="91"/>
        <v>0.44444444444444442</v>
      </c>
      <c r="AI151" s="1">
        <f t="shared" si="77"/>
        <v>3</v>
      </c>
      <c r="AJ151" s="1">
        <f t="shared" si="78"/>
        <v>0</v>
      </c>
      <c r="AK151" s="1">
        <f>SUMIF($J$2:K151,J151,AI$2:AJ151)-AI151</f>
        <v>73</v>
      </c>
      <c r="AL151" s="1">
        <f>SUMIF($AY$2:AZ151,AY151,$BI$2:BJ151)-BI151</f>
        <v>17</v>
      </c>
      <c r="AM151" s="1">
        <f>IFERROR((AK151)/(COUNTIF($J$2:K151,J151)-1),0)</f>
        <v>2.7037037037037037</v>
      </c>
      <c r="AN151" s="1">
        <f>IFERROR((AL151)/(COUNTIF($J$2:K151,K151)-1),0)</f>
        <v>0.94444444444444442</v>
      </c>
      <c r="AP151" t="str">
        <f t="shared" si="79"/>
        <v>LASK</v>
      </c>
      <c r="AQ151">
        <f>COUNTIF($J$2:J151,J151)</f>
        <v>13</v>
      </c>
      <c r="AR151">
        <f>COUNTIF($K$2:K151,K151)</f>
        <v>10</v>
      </c>
      <c r="AT151" s="1" t="str">
        <f t="shared" si="80"/>
        <v>Red Bull Salzburg</v>
      </c>
      <c r="AU151" s="1" t="str">
        <f t="shared" si="81"/>
        <v>SC Rheindorf Altach</v>
      </c>
      <c r="AV151">
        <f t="shared" si="82"/>
        <v>0</v>
      </c>
      <c r="AW151" s="1">
        <f t="shared" si="83"/>
        <v>1</v>
      </c>
      <c r="AY151" t="str">
        <f t="shared" si="32"/>
        <v>SC Rheindorf Altach</v>
      </c>
      <c r="AZ151" t="str">
        <f t="shared" si="33"/>
        <v>Red Bull Salzburg</v>
      </c>
      <c r="BA151">
        <f t="shared" si="34"/>
        <v>0</v>
      </c>
      <c r="BB151">
        <f t="shared" si="35"/>
        <v>1</v>
      </c>
      <c r="BD151" t="str">
        <f t="shared" si="36"/>
        <v>SC Rheindorf Altach</v>
      </c>
      <c r="BE151" t="str">
        <f t="shared" si="37"/>
        <v>Red Bull Salzburg</v>
      </c>
      <c r="BF151">
        <f t="shared" si="84"/>
        <v>1</v>
      </c>
      <c r="BG151">
        <f t="shared" si="85"/>
        <v>0</v>
      </c>
      <c r="BI151">
        <f t="shared" si="38"/>
        <v>0</v>
      </c>
      <c r="BJ151">
        <f t="shared" si="39"/>
        <v>3</v>
      </c>
    </row>
    <row r="152" spans="1:62" x14ac:dyDescent="0.25">
      <c r="A152" t="s">
        <v>47</v>
      </c>
      <c r="B152" t="s">
        <v>299</v>
      </c>
      <c r="C152" t="s">
        <v>105</v>
      </c>
      <c r="D152" t="s">
        <v>100</v>
      </c>
      <c r="E152" t="s">
        <v>64</v>
      </c>
      <c r="F152" s="15">
        <v>0.60416666666666663</v>
      </c>
      <c r="G152" s="16">
        <v>7665</v>
      </c>
      <c r="H152" s="17">
        <v>3</v>
      </c>
      <c r="I152" s="17">
        <v>0</v>
      </c>
      <c r="J152" s="1" t="s">
        <v>245</v>
      </c>
      <c r="K152" s="1" t="s">
        <v>71</v>
      </c>
      <c r="L152" s="20">
        <v>0</v>
      </c>
      <c r="M152" s="20">
        <v>1</v>
      </c>
      <c r="N152" s="1" t="str">
        <f t="shared" si="74"/>
        <v>N</v>
      </c>
      <c r="O152" s="1" t="str">
        <f t="shared" si="75"/>
        <v>S</v>
      </c>
      <c r="P152" s="1">
        <f t="shared" si="76"/>
        <v>-1</v>
      </c>
      <c r="Q152" s="4">
        <f>IFERROR((SUMIF($J$2:K152,J152,$L$2:M152)-L152)/(COUNTIF($J$2:K152,J152)-1),0)</f>
        <v>1.3333333333333333</v>
      </c>
      <c r="R152" s="4">
        <f>IFERROR((SUMIF($AT$2:AT152,AT152,$AV$2:AW152)-AV152)/(COUNTIF($J$2:K152,J152)-1),0)</f>
        <v>0.5</v>
      </c>
      <c r="S152" s="4">
        <f t="shared" si="86"/>
        <v>0.83333333333333326</v>
      </c>
      <c r="T152" s="5">
        <f>IFERROR((SUMIF($AY$2:AZ152,AY152,$BA$2:BB152)-BA152)/(COUNTIF($J$2:K152,K152)-1),0)</f>
        <v>1.4074074074074074</v>
      </c>
      <c r="U152" s="5">
        <f>IFERROR((SUMIF($BD$2:BE152,BD152,$BF$2:BG152)-BF152)/(COUNTIF($J$2:K152,K152)-1),0)</f>
        <v>1.2592592592592593</v>
      </c>
      <c r="V152" s="5">
        <f t="shared" si="87"/>
        <v>0.14814814814814814</v>
      </c>
      <c r="W152" s="9">
        <f>IFERROR((SUMIF($J$2:J152,J152,L$2:L152)-L152)/(COUNTIF($J$2:J152,J152)-1),0)</f>
        <v>1</v>
      </c>
      <c r="X152" s="9">
        <f>IFERROR((SUMIF($J$2:J152,J152,M$2:M152)-M152)/(COUNTIF($J$2:J152,J152)-1),0)</f>
        <v>1.2857142857142858</v>
      </c>
      <c r="Y152" s="9">
        <f t="shared" si="88"/>
        <v>-0.28571428571428581</v>
      </c>
      <c r="Z152" s="1">
        <f>IFERROR((SUMIF($K$2:K152,J152,$M$2:M152))/(COUNTIF($K$2:K152,J152)),0)</f>
        <v>1.5454545454545454</v>
      </c>
      <c r="AA152" s="1">
        <f>IFERROR((SUMIF($K$2:K152,J152,$L$2:L152))/(COUNTIF($K$2:K152,J152)),0)</f>
        <v>1.9090909090909092</v>
      </c>
      <c r="AB152" s="1">
        <f t="shared" si="89"/>
        <v>-0.36363636363636376</v>
      </c>
      <c r="AC152" s="9">
        <f>IFERROR((SUMIF($J$2:J152,K152,$L$2:L152))/(COUNTIF($J$2:J152,K152)),0)</f>
        <v>1.25</v>
      </c>
      <c r="AD152" s="9">
        <f>IFERROR((SUMIF($J$2:J152,K152,$M$2:M152))/(COUNTIF($J$2:J152,K152)),0)</f>
        <v>0.58333333333333337</v>
      </c>
      <c r="AE152" s="9">
        <f t="shared" si="90"/>
        <v>0.66666666666666663</v>
      </c>
      <c r="AF152" s="1">
        <f>IFERROR((SUMIF(K$2:K152,K152,M$2:M152)-M152)/(COUNTIF($K$2:K152,K152)-1),0)</f>
        <v>1.5333333333333334</v>
      </c>
      <c r="AG152" s="1">
        <f>IFERROR((SUMIF(K$2:K152,K152,L$2:L152)-L152)/(COUNTIF($K$2:K152,K152)-1),0)</f>
        <v>1.8</v>
      </c>
      <c r="AH152" s="1">
        <f t="shared" si="91"/>
        <v>-0.26666666666666661</v>
      </c>
      <c r="AI152" s="1">
        <f t="shared" si="77"/>
        <v>0</v>
      </c>
      <c r="AJ152" s="1">
        <f t="shared" si="78"/>
        <v>3</v>
      </c>
      <c r="AK152" s="1">
        <f>SUMIF($J$2:K152,J152,AI$2:AJ152)-AI152</f>
        <v>21</v>
      </c>
      <c r="AL152" s="1">
        <f>SUMIF($AY$2:AZ152,AY152,$BI$2:BJ152)-BI152</f>
        <v>36</v>
      </c>
      <c r="AM152" s="1">
        <f>IFERROR((AK152)/(COUNTIF($J$2:K152,J152)-1),0)</f>
        <v>1.1666666666666667</v>
      </c>
      <c r="AN152" s="1">
        <f>IFERROR((AL152)/(COUNTIF($J$2:K152,K152)-1),0)</f>
        <v>1.3333333333333333</v>
      </c>
      <c r="AP152" t="str">
        <f t="shared" si="79"/>
        <v>SK Sturm Graz</v>
      </c>
      <c r="AQ152">
        <f>COUNTIF($J$2:J152,J152)</f>
        <v>8</v>
      </c>
      <c r="AR152">
        <f>COUNTIF($K$2:K152,K152)</f>
        <v>16</v>
      </c>
      <c r="AT152" s="1" t="str">
        <f t="shared" si="80"/>
        <v>FC Wacker Innsbruck</v>
      </c>
      <c r="AU152" s="1" t="str">
        <f t="shared" si="81"/>
        <v>SK Rapid Wien</v>
      </c>
      <c r="AV152">
        <f t="shared" si="82"/>
        <v>1</v>
      </c>
      <c r="AW152" s="1">
        <f t="shared" si="83"/>
        <v>0</v>
      </c>
      <c r="AY152" t="str">
        <f t="shared" si="32"/>
        <v>SK Rapid Wien</v>
      </c>
      <c r="AZ152" t="str">
        <f t="shared" si="33"/>
        <v>FC Wacker Innsbruck</v>
      </c>
      <c r="BA152">
        <f t="shared" si="34"/>
        <v>1</v>
      </c>
      <c r="BB152">
        <f t="shared" si="35"/>
        <v>0</v>
      </c>
      <c r="BD152" t="str">
        <f t="shared" si="36"/>
        <v>SK Rapid Wien</v>
      </c>
      <c r="BE152" t="str">
        <f t="shared" si="37"/>
        <v>FC Wacker Innsbruck</v>
      </c>
      <c r="BF152">
        <f t="shared" si="84"/>
        <v>0</v>
      </c>
      <c r="BG152">
        <f t="shared" si="85"/>
        <v>1</v>
      </c>
      <c r="BI152">
        <f t="shared" si="38"/>
        <v>3</v>
      </c>
      <c r="BJ152">
        <f t="shared" si="39"/>
        <v>0</v>
      </c>
    </row>
    <row r="153" spans="1:62" x14ac:dyDescent="0.25">
      <c r="A153" t="s">
        <v>47</v>
      </c>
      <c r="B153" t="s">
        <v>323</v>
      </c>
      <c r="C153" t="s">
        <v>105</v>
      </c>
      <c r="D153" t="s">
        <v>100</v>
      </c>
      <c r="E153" t="s">
        <v>43</v>
      </c>
      <c r="F153" s="15">
        <v>0.70833333333333337</v>
      </c>
      <c r="G153" s="16">
        <v>1900</v>
      </c>
      <c r="H153" s="17">
        <v>6</v>
      </c>
      <c r="I153" s="17">
        <v>0</v>
      </c>
      <c r="J153" s="1" t="s">
        <v>56</v>
      </c>
      <c r="K153" s="1" t="s">
        <v>40</v>
      </c>
      <c r="L153" s="20">
        <v>2</v>
      </c>
      <c r="M153" s="20">
        <v>2</v>
      </c>
      <c r="N153" s="1" t="str">
        <f t="shared" si="74"/>
        <v>U</v>
      </c>
      <c r="O153" s="1" t="str">
        <f t="shared" si="75"/>
        <v>U</v>
      </c>
      <c r="P153" s="1">
        <f t="shared" si="76"/>
        <v>0</v>
      </c>
      <c r="Q153" s="4">
        <f>IFERROR((SUMIF($J$2:K153,J153,$L$2:M153)-L153)/(COUNTIF($J$2:K153,J153)-1),0)</f>
        <v>0.84210526315789469</v>
      </c>
      <c r="R153" s="4">
        <f>IFERROR((SUMIF($AT$2:AT153,AT153,$AV$2:AW153)-AV153)/(COUNTIF($J$2:K153,J153)-1),0)</f>
        <v>1</v>
      </c>
      <c r="S153" s="4">
        <f t="shared" si="86"/>
        <v>-0.15789473684210531</v>
      </c>
      <c r="T153" s="5">
        <f>IFERROR((SUMIF($AY$2:AZ153,AY153,$BA$2:BB153)-BA153)/(COUNTIF($J$2:K153,K153)-1),0)</f>
        <v>2.6071428571428572</v>
      </c>
      <c r="U153" s="5">
        <f>IFERROR((SUMIF($BD$2:BE153,BD153,$BF$2:BG153)-BF153)/(COUNTIF($J$2:K153,K153)-1),0)</f>
        <v>0.7142857142857143</v>
      </c>
      <c r="V153" s="5">
        <f t="shared" si="87"/>
        <v>1.8928571428571428</v>
      </c>
      <c r="W153" s="9">
        <f>IFERROR((SUMIF($J$2:J153,J153,L$2:L153)-L153)/(COUNTIF($J$2:J153,J153)-1),0)</f>
        <v>0.88888888888888884</v>
      </c>
      <c r="X153" s="9">
        <f>IFERROR((SUMIF($J$2:J153,J153,M$2:M153)-M153)/(COUNTIF($J$2:J153,J153)-1),0)</f>
        <v>2.1111111111111112</v>
      </c>
      <c r="Y153" s="9">
        <f t="shared" si="88"/>
        <v>-1.2222222222222223</v>
      </c>
      <c r="Z153" s="1">
        <f>IFERROR((SUMIF($K$2:K153,J153,$M$2:M153))/(COUNTIF($K$2:K153,J153)),0)</f>
        <v>0.8</v>
      </c>
      <c r="AA153" s="1">
        <f>IFERROR((SUMIF($K$2:K153,J153,$L$2:L153))/(COUNTIF($K$2:K153,J153)),0)</f>
        <v>2.1</v>
      </c>
      <c r="AB153" s="1">
        <f t="shared" si="89"/>
        <v>-1.3</v>
      </c>
      <c r="AC153" s="9">
        <f>IFERROR((SUMIF($J$2:J153,K153,$L$2:L153))/(COUNTIF($J$2:J153,K153)),0)</f>
        <v>2.1538461538461537</v>
      </c>
      <c r="AD153" s="9">
        <f>IFERROR((SUMIF($J$2:J153,K153,$M$2:M153))/(COUNTIF($J$2:J153,K153)),0)</f>
        <v>0.61538461538461542</v>
      </c>
      <c r="AE153" s="9">
        <f t="shared" si="90"/>
        <v>1.5384615384615383</v>
      </c>
      <c r="AF153" s="1">
        <f>IFERROR((SUMIF(K$2:K153,K153,M$2:M153)-M153)/(COUNTIF($K$2:K153,K153)-1),0)</f>
        <v>3</v>
      </c>
      <c r="AG153" s="1">
        <f>IFERROR((SUMIF(K$2:K153,K153,L$2:L153)-L153)/(COUNTIF($K$2:K153,K153)-1),0)</f>
        <v>0.8</v>
      </c>
      <c r="AH153" s="1">
        <f t="shared" si="91"/>
        <v>2.2000000000000002</v>
      </c>
      <c r="AI153" s="1">
        <f t="shared" si="77"/>
        <v>1</v>
      </c>
      <c r="AJ153" s="1">
        <f t="shared" si="78"/>
        <v>1</v>
      </c>
      <c r="AK153" s="1">
        <f>SUMIF($J$2:K153,J153,AI$2:AJ153)-AI153</f>
        <v>10</v>
      </c>
      <c r="AL153" s="1">
        <f>SUMIF($AY$2:AZ153,AY153,$BI$2:BJ153)-BI153</f>
        <v>76</v>
      </c>
      <c r="AM153" s="1">
        <f>IFERROR((AK153)/(COUNTIF($J$2:K153,J153)-1),0)</f>
        <v>0.52631578947368418</v>
      </c>
      <c r="AN153" s="1">
        <f>IFERROR((AL153)/(COUNTIF($J$2:K153,K153)-1),0)</f>
        <v>2.7142857142857144</v>
      </c>
      <c r="AP153" t="str">
        <f t="shared" si="79"/>
        <v>SK Rapid Wien</v>
      </c>
      <c r="AQ153">
        <f>COUNTIF($J$2:J153,J153)</f>
        <v>10</v>
      </c>
      <c r="AR153">
        <f>COUNTIF($K$2:K153,K153)</f>
        <v>16</v>
      </c>
      <c r="AT153" s="1" t="str">
        <f t="shared" si="80"/>
        <v>FC Admira Wacker Mödling</v>
      </c>
      <c r="AU153" s="1" t="str">
        <f t="shared" si="81"/>
        <v>Red Bull Salzburg</v>
      </c>
      <c r="AV153">
        <f t="shared" si="82"/>
        <v>2</v>
      </c>
      <c r="AW153" s="1">
        <f t="shared" si="83"/>
        <v>2</v>
      </c>
      <c r="AY153" t="str">
        <f t="shared" si="32"/>
        <v>Red Bull Salzburg</v>
      </c>
      <c r="AZ153" t="str">
        <f t="shared" si="33"/>
        <v>FC Admira Wacker Mödling</v>
      </c>
      <c r="BA153">
        <f t="shared" si="34"/>
        <v>2</v>
      </c>
      <c r="BB153">
        <f t="shared" si="35"/>
        <v>2</v>
      </c>
      <c r="BD153" t="str">
        <f t="shared" si="36"/>
        <v>Red Bull Salzburg</v>
      </c>
      <c r="BE153" t="str">
        <f t="shared" si="37"/>
        <v>FC Admira Wacker Mödling</v>
      </c>
      <c r="BF153">
        <f t="shared" si="84"/>
        <v>2</v>
      </c>
      <c r="BG153">
        <f t="shared" si="85"/>
        <v>2</v>
      </c>
      <c r="BI153">
        <f t="shared" si="38"/>
        <v>1</v>
      </c>
      <c r="BJ153">
        <f t="shared" si="39"/>
        <v>1</v>
      </c>
    </row>
    <row r="154" spans="1:62" x14ac:dyDescent="0.25">
      <c r="A154" t="s">
        <v>47</v>
      </c>
      <c r="B154" t="s">
        <v>323</v>
      </c>
      <c r="C154" t="s">
        <v>105</v>
      </c>
      <c r="D154" t="s">
        <v>100</v>
      </c>
      <c r="E154" t="s">
        <v>43</v>
      </c>
      <c r="F154" s="15">
        <v>0.70833333333333337</v>
      </c>
      <c r="G154" s="16">
        <v>2655</v>
      </c>
      <c r="H154" s="17">
        <v>7</v>
      </c>
      <c r="I154" s="17">
        <v>0</v>
      </c>
      <c r="J154" s="1" t="s">
        <v>49</v>
      </c>
      <c r="K154" s="1" t="s">
        <v>0</v>
      </c>
      <c r="L154" s="20">
        <v>1</v>
      </c>
      <c r="M154" s="20">
        <v>1</v>
      </c>
      <c r="N154" s="1" t="str">
        <f t="shared" si="74"/>
        <v>U</v>
      </c>
      <c r="O154" s="1" t="str">
        <f t="shared" si="75"/>
        <v>U</v>
      </c>
      <c r="P154" s="1">
        <f t="shared" si="76"/>
        <v>0</v>
      </c>
      <c r="Q154" s="4">
        <f>IFERROR((SUMIF($J$2:K154,J154,$L$2:M154)-L154)/(COUNTIF($J$2:K154,J154)-1),0)</f>
        <v>1.7894736842105263</v>
      </c>
      <c r="R154" s="4">
        <f>IFERROR((SUMIF($AT$2:AT154,AT154,$AV$2:AW154)-AV154)/(COUNTIF($J$2:K154,J154)-1),0)</f>
        <v>0.84210526315789469</v>
      </c>
      <c r="S154" s="4">
        <f t="shared" si="86"/>
        <v>0.94736842105263164</v>
      </c>
      <c r="T154" s="5">
        <f>IFERROR((SUMIF($AY$2:AZ154,AY154,$BA$2:BB154)-BA154)/(COUNTIF($J$2:K154,K154)-1),0)</f>
        <v>2.1739130434782608</v>
      </c>
      <c r="U154" s="5">
        <f>IFERROR((SUMIF($BD$2:BE154,BD154,$BF$2:BG154)-BF154)/(COUNTIF($J$2:K154,K154)-1),0)</f>
        <v>0.82608695652173914</v>
      </c>
      <c r="V154" s="5">
        <f t="shared" si="87"/>
        <v>1.3478260869565215</v>
      </c>
      <c r="W154" s="9">
        <f>IFERROR((SUMIF($J$2:J154,J154,L$2:L154)-L154)/(COUNTIF($J$2:J154,J154)-1),0)</f>
        <v>1.9</v>
      </c>
      <c r="X154" s="9">
        <f>IFERROR((SUMIF($J$2:J154,J154,M$2:M154)-M154)/(COUNTIF($J$2:J154,J154)-1),0)</f>
        <v>1.6</v>
      </c>
      <c r="Y154" s="9">
        <f t="shared" si="88"/>
        <v>0.29999999999999982</v>
      </c>
      <c r="Z154" s="1">
        <f>IFERROR((SUMIF($K$2:K154,J154,$M$2:M154))/(COUNTIF($K$2:K154,J154)),0)</f>
        <v>1.6666666666666667</v>
      </c>
      <c r="AA154" s="1">
        <f>IFERROR((SUMIF($K$2:K154,J154,$L$2:L154))/(COUNTIF($K$2:K154,J154)),0)</f>
        <v>1.3333333333333333</v>
      </c>
      <c r="AB154" s="1">
        <f t="shared" si="89"/>
        <v>0.33333333333333348</v>
      </c>
      <c r="AC154" s="9">
        <f>IFERROR((SUMIF($J$2:J154,K154,$L$2:L154))/(COUNTIF($J$2:J154,K154)),0)</f>
        <v>2.2000000000000002</v>
      </c>
      <c r="AD154" s="9">
        <f>IFERROR((SUMIF($J$2:J154,K154,$M$2:M154))/(COUNTIF($J$2:J154,K154)),0)</f>
        <v>1</v>
      </c>
      <c r="AE154" s="9">
        <f t="shared" si="90"/>
        <v>1.2000000000000002</v>
      </c>
      <c r="AF154" s="1">
        <f>IFERROR((SUMIF(K$2:K154,K154,M$2:M154)-M154)/(COUNTIF($K$2:K154,K154)-1),0)</f>
        <v>2.1538461538461537</v>
      </c>
      <c r="AG154" s="1">
        <f>IFERROR((SUMIF(K$2:K154,K154,L$2:L154)-L154)/(COUNTIF($K$2:K154,K154)-1),0)</f>
        <v>0.69230769230769229</v>
      </c>
      <c r="AH154" s="1">
        <f t="shared" si="91"/>
        <v>1.4615384615384615</v>
      </c>
      <c r="AI154" s="1">
        <f t="shared" si="77"/>
        <v>1</v>
      </c>
      <c r="AJ154" s="1">
        <f t="shared" si="78"/>
        <v>1</v>
      </c>
      <c r="AK154" s="1">
        <f>SUMIF($J$2:K154,J154,AI$2:AJ154)-AI154</f>
        <v>31</v>
      </c>
      <c r="AL154" s="1">
        <f>SUMIF($AY$2:AZ154,AY154,$BI$2:BJ154)-BI154</f>
        <v>48</v>
      </c>
      <c r="AM154" s="1">
        <f>IFERROR((AK154)/(COUNTIF($J$2:K154,J154)-1),0)</f>
        <v>1.631578947368421</v>
      </c>
      <c r="AN154" s="1">
        <f>IFERROR((AL154)/(COUNTIF($J$2:K154,K154)-1),0)</f>
        <v>2.0869565217391304</v>
      </c>
      <c r="AP154" t="str">
        <f t="shared" si="79"/>
        <v>FK Austria Wien</v>
      </c>
      <c r="AQ154">
        <f>COUNTIF($J$2:J154,J154)</f>
        <v>11</v>
      </c>
      <c r="AR154">
        <f>COUNTIF($K$2:K154,K154)</f>
        <v>14</v>
      </c>
      <c r="AT154" s="1" t="str">
        <f t="shared" si="80"/>
        <v>Wolfsberger AC</v>
      </c>
      <c r="AU154" s="1" t="str">
        <f t="shared" si="81"/>
        <v>LASK</v>
      </c>
      <c r="AV154">
        <f t="shared" si="82"/>
        <v>1</v>
      </c>
      <c r="AW154" s="1">
        <f t="shared" si="83"/>
        <v>1</v>
      </c>
      <c r="AY154" t="str">
        <f t="shared" si="32"/>
        <v>LASK</v>
      </c>
      <c r="AZ154" t="str">
        <f t="shared" si="33"/>
        <v>Wolfsberger AC</v>
      </c>
      <c r="BA154">
        <f t="shared" si="34"/>
        <v>1</v>
      </c>
      <c r="BB154">
        <f t="shared" si="35"/>
        <v>1</v>
      </c>
      <c r="BD154" t="str">
        <f t="shared" si="36"/>
        <v>LASK</v>
      </c>
      <c r="BE154" t="str">
        <f t="shared" si="37"/>
        <v>Wolfsberger AC</v>
      </c>
      <c r="BF154">
        <f t="shared" si="84"/>
        <v>1</v>
      </c>
      <c r="BG154">
        <f t="shared" si="85"/>
        <v>1</v>
      </c>
      <c r="BI154">
        <f t="shared" si="38"/>
        <v>1</v>
      </c>
      <c r="BJ154">
        <f t="shared" si="39"/>
        <v>1</v>
      </c>
    </row>
    <row r="155" spans="1:62" x14ac:dyDescent="0.25">
      <c r="A155" t="s">
        <v>47</v>
      </c>
      <c r="B155" t="s">
        <v>323</v>
      </c>
      <c r="C155" t="s">
        <v>105</v>
      </c>
      <c r="D155" t="s">
        <v>100</v>
      </c>
      <c r="E155" t="s">
        <v>43</v>
      </c>
      <c r="F155" s="15">
        <v>0.70833333333333337</v>
      </c>
      <c r="G155" s="16">
        <v>2143</v>
      </c>
      <c r="H155" s="17">
        <v>7</v>
      </c>
      <c r="I155" s="17">
        <v>0</v>
      </c>
      <c r="J155" s="1" t="s">
        <v>65</v>
      </c>
      <c r="K155" s="1" t="s">
        <v>58</v>
      </c>
      <c r="L155" s="20">
        <v>2</v>
      </c>
      <c r="M155" s="20">
        <v>1</v>
      </c>
      <c r="N155" s="1" t="str">
        <f t="shared" si="74"/>
        <v>S</v>
      </c>
      <c r="O155" s="1" t="str">
        <f t="shared" si="75"/>
        <v>N</v>
      </c>
      <c r="P155" s="1">
        <f t="shared" si="76"/>
        <v>1</v>
      </c>
      <c r="Q155" s="4">
        <f>IFERROR((SUMIF($J$2:K155,J155,$L$2:M155)-L155)/(COUNTIF($J$2:K155,J155)-1),0)</f>
        <v>1.7894736842105263</v>
      </c>
      <c r="R155" s="4">
        <f>IFERROR((SUMIF($AT$2:AT155,AT155,$AV$2:AW155)-AV155)/(COUNTIF($J$2:K155,J155)-1),0)</f>
        <v>0.42105263157894735</v>
      </c>
      <c r="S155" s="4">
        <f t="shared" si="86"/>
        <v>1.368421052631579</v>
      </c>
      <c r="T155" s="5">
        <f>IFERROR((SUMIF($AY$2:AZ155,AY155,$BA$2:BB155)-BA155)/(COUNTIF($J$2:K155,K155)-1),0)</f>
        <v>1.263157894736842</v>
      </c>
      <c r="U155" s="5">
        <f>IFERROR((SUMIF($BD$2:BE155,BD155,$BF$2:BG155)-BF155)/(COUNTIF($J$2:K155,K155)-1),0)</f>
        <v>1.5263157894736843</v>
      </c>
      <c r="V155" s="5">
        <f t="shared" si="87"/>
        <v>-0.26315789473684226</v>
      </c>
      <c r="W155" s="9">
        <f>IFERROR((SUMIF($J$2:J155,J155,L$2:L155)-L155)/(COUNTIF($J$2:J155,J155)-1),0)</f>
        <v>1.75</v>
      </c>
      <c r="X155" s="9">
        <f>IFERROR((SUMIF($J$2:J155,J155,M$2:M155)-M155)/(COUNTIF($J$2:J155,J155)-1),0)</f>
        <v>1</v>
      </c>
      <c r="Y155" s="9">
        <f t="shared" si="88"/>
        <v>0.75</v>
      </c>
      <c r="Z155" s="1">
        <f>IFERROR((SUMIF($K$2:K155,J155,$M$2:M155))/(COUNTIF($K$2:K155,J155)),0)</f>
        <v>1.8181818181818181</v>
      </c>
      <c r="AA155" s="1">
        <f>IFERROR((SUMIF($K$2:K155,J155,$L$2:L155))/(COUNTIF($K$2:K155,J155)),0)</f>
        <v>0.72727272727272729</v>
      </c>
      <c r="AB155" s="1">
        <f t="shared" si="89"/>
        <v>1.0909090909090908</v>
      </c>
      <c r="AC155" s="9">
        <f>IFERROR((SUMIF($J$2:J155,K155,$L$2:L155))/(COUNTIF($J$2:J155,K155)),0)</f>
        <v>1.1111111111111112</v>
      </c>
      <c r="AD155" s="9">
        <f>IFERROR((SUMIF($J$2:J155,K155,$M$2:M155))/(COUNTIF($J$2:J155,K155)),0)</f>
        <v>2</v>
      </c>
      <c r="AE155" s="9">
        <f t="shared" si="90"/>
        <v>-0.88888888888888884</v>
      </c>
      <c r="AF155" s="1">
        <f>IFERROR((SUMIF(K$2:K155,K155,M$2:M155)-M155)/(COUNTIF($K$2:K155,K155)-1),0)</f>
        <v>1.4</v>
      </c>
      <c r="AG155" s="1">
        <f>IFERROR((SUMIF(K$2:K155,K155,L$2:L155)-L155)/(COUNTIF($K$2:K155,K155)-1),0)</f>
        <v>1.1000000000000001</v>
      </c>
      <c r="AH155" s="1">
        <f t="shared" si="91"/>
        <v>0.29999999999999982</v>
      </c>
      <c r="AI155" s="1">
        <f t="shared" si="77"/>
        <v>3</v>
      </c>
      <c r="AJ155" s="1">
        <f t="shared" si="78"/>
        <v>0</v>
      </c>
      <c r="AK155" s="1">
        <f>SUMIF($J$2:K155,J155,AI$2:AJ155)-AI155</f>
        <v>35</v>
      </c>
      <c r="AL155" s="1">
        <f>SUMIF($AY$2:AZ155,AY155,$BI$2:BJ155)-BI155</f>
        <v>17</v>
      </c>
      <c r="AM155" s="1">
        <f>IFERROR((AK155)/(COUNTIF($J$2:K155,J155)-1),0)</f>
        <v>1.8421052631578947</v>
      </c>
      <c r="AN155" s="1">
        <f>IFERROR((AL155)/(COUNTIF($J$2:K155,K155)-1),0)</f>
        <v>0.89473684210526316</v>
      </c>
      <c r="AP155" t="str">
        <f t="shared" si="79"/>
        <v>Wolfsberger AC</v>
      </c>
      <c r="AQ155">
        <f>COUNTIF($J$2:J155,J155)</f>
        <v>9</v>
      </c>
      <c r="AR155">
        <f>COUNTIF($K$2:K155,K155)</f>
        <v>11</v>
      </c>
      <c r="AT155" s="1" t="str">
        <f t="shared" si="80"/>
        <v>SKN St. Pölten</v>
      </c>
      <c r="AU155" s="1" t="str">
        <f t="shared" si="81"/>
        <v>SC Rheindorf Altach</v>
      </c>
      <c r="AV155">
        <f t="shared" si="82"/>
        <v>1</v>
      </c>
      <c r="AW155" s="1">
        <f t="shared" si="83"/>
        <v>2</v>
      </c>
      <c r="AY155" t="str">
        <f t="shared" si="32"/>
        <v>SC Rheindorf Altach</v>
      </c>
      <c r="AZ155" t="str">
        <f t="shared" si="33"/>
        <v>SKN St. Pölten</v>
      </c>
      <c r="BA155">
        <f t="shared" si="34"/>
        <v>1</v>
      </c>
      <c r="BB155">
        <f t="shared" si="35"/>
        <v>2</v>
      </c>
      <c r="BD155" t="str">
        <f t="shared" si="36"/>
        <v>SC Rheindorf Altach</v>
      </c>
      <c r="BE155" t="str">
        <f t="shared" si="37"/>
        <v>SKN St. Pölten</v>
      </c>
      <c r="BF155">
        <f t="shared" si="84"/>
        <v>2</v>
      </c>
      <c r="BG155">
        <f t="shared" si="85"/>
        <v>1</v>
      </c>
      <c r="BI155">
        <f t="shared" si="38"/>
        <v>0</v>
      </c>
      <c r="BJ155">
        <f t="shared" si="39"/>
        <v>3</v>
      </c>
    </row>
    <row r="156" spans="1:62" x14ac:dyDescent="0.25">
      <c r="A156" t="s">
        <v>47</v>
      </c>
      <c r="B156" t="s">
        <v>264</v>
      </c>
      <c r="C156" t="s">
        <v>105</v>
      </c>
      <c r="D156" t="s">
        <v>100</v>
      </c>
      <c r="E156" t="s">
        <v>64</v>
      </c>
      <c r="F156" s="15">
        <v>0.60416666666666663</v>
      </c>
      <c r="G156" s="16">
        <v>2700</v>
      </c>
      <c r="H156" s="17">
        <v>8</v>
      </c>
      <c r="I156" s="17">
        <v>0</v>
      </c>
      <c r="J156" s="1" t="s">
        <v>76</v>
      </c>
      <c r="K156" s="1" t="s">
        <v>80</v>
      </c>
      <c r="L156" s="20">
        <v>2</v>
      </c>
      <c r="M156" s="20">
        <v>1</v>
      </c>
      <c r="N156" s="1" t="str">
        <f t="shared" si="74"/>
        <v>S</v>
      </c>
      <c r="O156" s="1" t="str">
        <f t="shared" si="75"/>
        <v>N</v>
      </c>
      <c r="P156" s="1">
        <f t="shared" si="76"/>
        <v>1</v>
      </c>
      <c r="Q156" s="4">
        <f>IFERROR((SUMIF($J$2:K156,J156,$L$2:M156)-L156)/(COUNTIF($J$2:K156,J156)-1),0)</f>
        <v>1.3333333333333333</v>
      </c>
      <c r="R156" s="4">
        <f>IFERROR((SUMIF($AT$2:AT156,AT156,$AV$2:AW156)-AV156)/(COUNTIF($J$2:K156,J156)-1),0)</f>
        <v>1</v>
      </c>
      <c r="S156" s="4">
        <f t="shared" si="86"/>
        <v>0.33333333333333326</v>
      </c>
      <c r="T156" s="5">
        <f>IFERROR((SUMIF($AY$2:AZ156,AY156,$BA$2:BB156)-BA156)/(COUNTIF($J$2:K156,K156)-1),0)</f>
        <v>1.368421052631579</v>
      </c>
      <c r="U156" s="5">
        <f>IFERROR((SUMIF($BD$2:BE156,BD156,$BF$2:BG156)-BF156)/(COUNTIF($J$2:K156,K156)-1),0)</f>
        <v>0.94736842105263153</v>
      </c>
      <c r="V156" s="5">
        <f t="shared" si="87"/>
        <v>0.42105263157894746</v>
      </c>
      <c r="W156" s="9">
        <f>IFERROR((SUMIF($J$2:J156,J156,L$2:L156)-L156)/(COUNTIF($J$2:J156,J156)-1),0)</f>
        <v>1.1111111111111112</v>
      </c>
      <c r="X156" s="9">
        <f>IFERROR((SUMIF($J$2:J156,J156,M$2:M156)-M156)/(COUNTIF($J$2:J156,J156)-1),0)</f>
        <v>2</v>
      </c>
      <c r="Y156" s="9">
        <f t="shared" si="88"/>
        <v>-0.88888888888888884</v>
      </c>
      <c r="Z156" s="1">
        <f>IFERROR((SUMIF($K$2:K156,J156,$M$2:M156))/(COUNTIF($K$2:K156,J156)),0)</f>
        <v>1.5555555555555556</v>
      </c>
      <c r="AA156" s="1">
        <f>IFERROR((SUMIF($K$2:K156,J156,$L$2:L156))/(COUNTIF($K$2:K156,J156)),0)</f>
        <v>1.6666666666666667</v>
      </c>
      <c r="AB156" s="1">
        <f t="shared" si="89"/>
        <v>-0.11111111111111116</v>
      </c>
      <c r="AC156" s="9">
        <f>IFERROR((SUMIF($J$2:J156,K156,$L$2:L156))/(COUNTIF($J$2:J156,K156)),0)</f>
        <v>1.8</v>
      </c>
      <c r="AD156" s="9">
        <f>IFERROR((SUMIF($J$2:J156,K156,$M$2:M156))/(COUNTIF($J$2:J156,K156)),0)</f>
        <v>1.2</v>
      </c>
      <c r="AE156" s="9">
        <f t="shared" si="90"/>
        <v>0.60000000000000009</v>
      </c>
      <c r="AF156" s="1">
        <f>IFERROR((SUMIF(K$2:K156,K156,M$2:M156)-M156)/(COUNTIF($K$2:K156,K156)-1),0)</f>
        <v>0.88888888888888884</v>
      </c>
      <c r="AG156" s="1">
        <f>IFERROR((SUMIF(K$2:K156,K156,L$2:L156)-L156)/(COUNTIF($K$2:K156,K156)-1),0)</f>
        <v>0.66666666666666663</v>
      </c>
      <c r="AH156" s="1">
        <f t="shared" si="91"/>
        <v>0.22222222222222221</v>
      </c>
      <c r="AI156" s="1">
        <f t="shared" si="77"/>
        <v>3</v>
      </c>
      <c r="AJ156" s="1">
        <f t="shared" si="78"/>
        <v>0</v>
      </c>
      <c r="AK156" s="1">
        <f>SUMIF($J$2:K156,J156,AI$2:AJ156)-AI156</f>
        <v>20</v>
      </c>
      <c r="AL156" s="1">
        <f>SUMIF($AY$2:AZ156,AY156,$BI$2:BJ156)-BI156</f>
        <v>33</v>
      </c>
      <c r="AM156" s="1">
        <f>IFERROR((AK156)/(COUNTIF($J$2:K156,J156)-1),0)</f>
        <v>1.1111111111111112</v>
      </c>
      <c r="AN156" s="1">
        <f>IFERROR((AL156)/(COUNTIF($J$2:K156,K156)-1),0)</f>
        <v>1.736842105263158</v>
      </c>
      <c r="AP156" t="str">
        <f t="shared" si="79"/>
        <v>Red Bull Salzburg</v>
      </c>
      <c r="AQ156">
        <f>COUNTIF($J$2:J156,J156)</f>
        <v>10</v>
      </c>
      <c r="AR156">
        <f>COUNTIF($K$2:K156,K156)</f>
        <v>10</v>
      </c>
      <c r="AT156" s="1" t="str">
        <f t="shared" si="80"/>
        <v>SV Mattersburg</v>
      </c>
      <c r="AU156" s="1" t="str">
        <f t="shared" si="81"/>
        <v>FK Austria Wien</v>
      </c>
      <c r="AV156">
        <f t="shared" si="82"/>
        <v>1</v>
      </c>
      <c r="AW156" s="1">
        <f t="shared" si="83"/>
        <v>2</v>
      </c>
      <c r="AY156" t="str">
        <f t="shared" si="32"/>
        <v>FK Austria Wien</v>
      </c>
      <c r="AZ156" t="str">
        <f t="shared" si="33"/>
        <v>SV Mattersburg</v>
      </c>
      <c r="BA156">
        <f t="shared" si="34"/>
        <v>1</v>
      </c>
      <c r="BB156">
        <f t="shared" si="35"/>
        <v>2</v>
      </c>
      <c r="BD156" t="str">
        <f t="shared" si="36"/>
        <v>FK Austria Wien</v>
      </c>
      <c r="BE156" t="str">
        <f t="shared" si="37"/>
        <v>SV Mattersburg</v>
      </c>
      <c r="BF156">
        <f t="shared" si="84"/>
        <v>2</v>
      </c>
      <c r="BG156">
        <f t="shared" si="85"/>
        <v>1</v>
      </c>
      <c r="BI156">
        <f t="shared" si="38"/>
        <v>0</v>
      </c>
      <c r="BJ156">
        <f t="shared" si="39"/>
        <v>3</v>
      </c>
    </row>
    <row r="157" spans="1:62" x14ac:dyDescent="0.25">
      <c r="A157" t="s">
        <v>47</v>
      </c>
      <c r="B157" t="s">
        <v>264</v>
      </c>
      <c r="C157" t="s">
        <v>105</v>
      </c>
      <c r="D157" t="s">
        <v>100</v>
      </c>
      <c r="E157" t="s">
        <v>64</v>
      </c>
      <c r="F157" s="15">
        <v>0.70833333333333337</v>
      </c>
      <c r="G157" s="16">
        <v>17700</v>
      </c>
      <c r="H157" s="17">
        <v>7</v>
      </c>
      <c r="I157" s="17">
        <v>0</v>
      </c>
      <c r="J157" s="1" t="s">
        <v>71</v>
      </c>
      <c r="K157" s="1" t="s">
        <v>68</v>
      </c>
      <c r="L157" s="20">
        <v>0</v>
      </c>
      <c r="M157" s="20">
        <v>0</v>
      </c>
      <c r="N157" s="1" t="str">
        <f t="shared" si="74"/>
        <v>U</v>
      </c>
      <c r="O157" s="1" t="str">
        <f t="shared" si="75"/>
        <v>U</v>
      </c>
      <c r="P157" s="1">
        <f t="shared" si="76"/>
        <v>0</v>
      </c>
      <c r="Q157" s="4">
        <f>IFERROR((SUMIF($J$2:K157,J157,$L$2:M157)-L157)/(COUNTIF($J$2:K157,J157)-1),0)</f>
        <v>1.3928571428571428</v>
      </c>
      <c r="R157" s="4">
        <f>IFERROR((SUMIF($AT$2:AT157,AT157,$AV$2:AW157)-AV157)/(COUNTIF($J$2:K157,J157)-1),0)</f>
        <v>0.25</v>
      </c>
      <c r="S157" s="4">
        <f t="shared" si="86"/>
        <v>1.1428571428571428</v>
      </c>
      <c r="T157" s="5">
        <f>IFERROR((SUMIF($AY$2:AZ157,AY157,$BA$2:BB157)-BA157)/(COUNTIF($J$2:K157,K157)-1),0)</f>
        <v>1.0909090909090908</v>
      </c>
      <c r="U157" s="5">
        <f>IFERROR((SUMIF($BD$2:BE157,BD157,$BF$2:BG157)-BF157)/(COUNTIF($J$2:K157,K157)-1),0)</f>
        <v>1.5</v>
      </c>
      <c r="V157" s="5">
        <f t="shared" si="87"/>
        <v>-0.40909090909090917</v>
      </c>
      <c r="W157" s="9">
        <f>IFERROR((SUMIF($J$2:J157,J157,L$2:L157)-L157)/(COUNTIF($J$2:J157,J157)-1),0)</f>
        <v>1.25</v>
      </c>
      <c r="X157" s="9">
        <f>IFERROR((SUMIF($J$2:J157,J157,M$2:M157)-M157)/(COUNTIF($J$2:J157,J157)-1),0)</f>
        <v>0.58333333333333337</v>
      </c>
      <c r="Y157" s="9">
        <f t="shared" si="88"/>
        <v>0.66666666666666663</v>
      </c>
      <c r="Z157" s="1">
        <f>IFERROR((SUMIF($K$2:K157,J157,$M$2:M157))/(COUNTIF($K$2:K157,J157)),0)</f>
        <v>1.5</v>
      </c>
      <c r="AA157" s="1">
        <f>IFERROR((SUMIF($K$2:K157,J157,$L$2:L157))/(COUNTIF($K$2:K157,J157)),0)</f>
        <v>1.6875</v>
      </c>
      <c r="AB157" s="1">
        <f t="shared" si="89"/>
        <v>-0.1875</v>
      </c>
      <c r="AC157" s="9">
        <f>IFERROR((SUMIF($J$2:J157,K157,$L$2:L157))/(COUNTIF($J$2:J157,K157)),0)</f>
        <v>1.2</v>
      </c>
      <c r="AD157" s="9">
        <f>IFERROR((SUMIF($J$2:J157,K157,$M$2:M157))/(COUNTIF($J$2:J157,K157)),0)</f>
        <v>1.4</v>
      </c>
      <c r="AE157" s="9">
        <f t="shared" si="90"/>
        <v>-0.19999999999999996</v>
      </c>
      <c r="AF157" s="1">
        <f>IFERROR((SUMIF(K$2:K157,K157,M$2:M157)-M157)/(COUNTIF($K$2:K157,K157)-1),0)</f>
        <v>1</v>
      </c>
      <c r="AG157" s="1">
        <f>IFERROR((SUMIF(K$2:K157,K157,L$2:L157)-L157)/(COUNTIF($K$2:K157,K157)-1),0)</f>
        <v>1.5833333333333333</v>
      </c>
      <c r="AH157" s="1">
        <f t="shared" si="91"/>
        <v>-0.58333333333333326</v>
      </c>
      <c r="AI157" s="1">
        <f t="shared" si="77"/>
        <v>1</v>
      </c>
      <c r="AJ157" s="1">
        <f t="shared" si="78"/>
        <v>1</v>
      </c>
      <c r="AK157" s="1">
        <f>SUMIF($J$2:K157,J157,AI$2:AJ157)-AI157</f>
        <v>39</v>
      </c>
      <c r="AL157" s="1">
        <f>SUMIF($AY$2:AZ157,AY157,$BI$2:BJ157)-BI157</f>
        <v>25</v>
      </c>
      <c r="AM157" s="1">
        <f>IFERROR((AK157)/(COUNTIF($J$2:K157,J157)-1),0)</f>
        <v>1.3928571428571428</v>
      </c>
      <c r="AN157" s="1">
        <f>IFERROR((AL157)/(COUNTIF($J$2:K157,K157)-1),0)</f>
        <v>1.1363636363636365</v>
      </c>
      <c r="AP157" t="str">
        <f t="shared" si="79"/>
        <v>SC Rheindorf Altach</v>
      </c>
      <c r="AQ157">
        <f>COUNTIF($J$2:J157,J157)</f>
        <v>13</v>
      </c>
      <c r="AR157">
        <f>COUNTIF($K$2:K157,K157)</f>
        <v>13</v>
      </c>
      <c r="AT157" s="1" t="str">
        <f t="shared" si="80"/>
        <v>SK Rapid Wien</v>
      </c>
      <c r="AU157" s="1" t="str">
        <f t="shared" si="81"/>
        <v>SK Sturm Graz</v>
      </c>
      <c r="AV157">
        <f t="shared" si="82"/>
        <v>0</v>
      </c>
      <c r="AW157" s="1">
        <f t="shared" si="83"/>
        <v>0</v>
      </c>
      <c r="AY157" t="str">
        <f t="shared" si="32"/>
        <v>SK Sturm Graz</v>
      </c>
      <c r="AZ157" t="str">
        <f t="shared" si="33"/>
        <v>SK Rapid Wien</v>
      </c>
      <c r="BA157">
        <f t="shared" si="34"/>
        <v>0</v>
      </c>
      <c r="BB157">
        <f t="shared" si="35"/>
        <v>0</v>
      </c>
      <c r="BD157" t="str">
        <f t="shared" si="36"/>
        <v>SK Sturm Graz</v>
      </c>
      <c r="BE157" t="str">
        <f t="shared" si="37"/>
        <v>SK Rapid Wien</v>
      </c>
      <c r="BF157">
        <f t="shared" si="84"/>
        <v>0</v>
      </c>
      <c r="BG157">
        <f t="shared" si="85"/>
        <v>0</v>
      </c>
      <c r="BI157">
        <f t="shared" si="38"/>
        <v>1</v>
      </c>
      <c r="BJ157">
        <f t="shared" si="39"/>
        <v>1</v>
      </c>
    </row>
    <row r="158" spans="1:62" x14ac:dyDescent="0.25">
      <c r="A158" t="s">
        <v>47</v>
      </c>
      <c r="B158" t="s">
        <v>264</v>
      </c>
      <c r="C158" t="s">
        <v>105</v>
      </c>
      <c r="D158" t="s">
        <v>100</v>
      </c>
      <c r="E158" t="s">
        <v>64</v>
      </c>
      <c r="F158" s="15">
        <v>0.60416666666666663</v>
      </c>
      <c r="G158" s="16">
        <v>2733</v>
      </c>
      <c r="H158" s="17">
        <v>7</v>
      </c>
      <c r="I158" s="17">
        <v>0</v>
      </c>
      <c r="J158" s="1" t="s">
        <v>216</v>
      </c>
      <c r="K158" s="1" t="s">
        <v>245</v>
      </c>
      <c r="L158" s="20">
        <v>2</v>
      </c>
      <c r="M158" s="20">
        <v>2</v>
      </c>
      <c r="N158" s="1" t="str">
        <f t="shared" si="74"/>
        <v>U</v>
      </c>
      <c r="O158" s="1" t="str">
        <f t="shared" si="75"/>
        <v>U</v>
      </c>
      <c r="P158" s="1">
        <f t="shared" si="76"/>
        <v>0</v>
      </c>
      <c r="Q158" s="4">
        <f>IFERROR((SUMIF($J$2:K158,J158,$L$2:M158)-L158)/(COUNTIF($J$2:K158,J158)-1),0)</f>
        <v>1.7894736842105263</v>
      </c>
      <c r="R158" s="4">
        <f>IFERROR((SUMIF($AT$2:AT158,AT158,$AV$2:AW158)-AV158)/(COUNTIF($J$2:K158,J158)-1),0)</f>
        <v>0.68421052631578949</v>
      </c>
      <c r="S158" s="4">
        <f t="shared" si="86"/>
        <v>1.1052631578947367</v>
      </c>
      <c r="T158" s="5">
        <f>IFERROR((SUMIF($AY$2:AZ158,AY158,$BA$2:BB158)-BA158)/(COUNTIF($J$2:K158,K158)-1),0)</f>
        <v>1.263157894736842</v>
      </c>
      <c r="U158" s="5">
        <f>IFERROR((SUMIF($BD$2:BE158,BD158,$BF$2:BG158)-BF158)/(COUNTIF($J$2:K158,K158)-1),0)</f>
        <v>1.631578947368421</v>
      </c>
      <c r="V158" s="5">
        <f t="shared" si="87"/>
        <v>-0.36842105263157898</v>
      </c>
      <c r="W158" s="9">
        <f>IFERROR((SUMIF($J$2:J158,J158,L$2:L158)-L158)/(COUNTIF($J$2:J158,J158)-1),0)</f>
        <v>1.8</v>
      </c>
      <c r="X158" s="9">
        <f>IFERROR((SUMIF($J$2:J158,J158,M$2:M158)-M158)/(COUNTIF($J$2:J158,J158)-1),0)</f>
        <v>1.3</v>
      </c>
      <c r="Y158" s="9">
        <f t="shared" si="88"/>
        <v>0.5</v>
      </c>
      <c r="Z158" s="1">
        <f>IFERROR((SUMIF($K$2:K158,J158,$M$2:M158))/(COUNTIF($K$2:K158,J158)),0)</f>
        <v>1.7777777777777777</v>
      </c>
      <c r="AA158" s="1">
        <f>IFERROR((SUMIF($K$2:K158,J158,$L$2:L158))/(COUNTIF($K$2:K158,J158)),0)</f>
        <v>2.2222222222222223</v>
      </c>
      <c r="AB158" s="1">
        <f t="shared" si="89"/>
        <v>-0.44444444444444464</v>
      </c>
      <c r="AC158" s="9">
        <f>IFERROR((SUMIF($J$2:J158,K158,$L$2:L158))/(COUNTIF($J$2:J158,K158)),0)</f>
        <v>0.875</v>
      </c>
      <c r="AD158" s="9">
        <f>IFERROR((SUMIF($J$2:J158,K158,$M$2:M158))/(COUNTIF($J$2:J158,K158)),0)</f>
        <v>1.25</v>
      </c>
      <c r="AE158" s="9">
        <f t="shared" si="90"/>
        <v>-0.375</v>
      </c>
      <c r="AF158" s="1">
        <f>IFERROR((SUMIF(K$2:K158,K158,M$2:M158)-M158)/(COUNTIF($K$2:K158,K158)-1),0)</f>
        <v>1.5454545454545454</v>
      </c>
      <c r="AG158" s="1">
        <f>IFERROR((SUMIF(K$2:K158,K158,L$2:L158)-L158)/(COUNTIF($K$2:K158,K158)-1),0)</f>
        <v>1.9090909090909092</v>
      </c>
      <c r="AH158" s="1">
        <f t="shared" si="91"/>
        <v>-0.36363636363636376</v>
      </c>
      <c r="AI158" s="1">
        <f t="shared" si="77"/>
        <v>1</v>
      </c>
      <c r="AJ158" s="1">
        <f t="shared" si="78"/>
        <v>1</v>
      </c>
      <c r="AK158" s="1">
        <f>SUMIF($J$2:K158,J158,AI$2:AJ158)-AI158</f>
        <v>29</v>
      </c>
      <c r="AL158" s="1">
        <f>SUMIF($AY$2:AZ158,AY158,$BI$2:BJ158)-BI158</f>
        <v>21</v>
      </c>
      <c r="AM158" s="1">
        <f>IFERROR((AK158)/(COUNTIF($J$2:K158,J158)-1),0)</f>
        <v>1.5263157894736843</v>
      </c>
      <c r="AN158" s="1">
        <f>IFERROR((AL158)/(COUNTIF($J$2:K158,K158)-1),0)</f>
        <v>1.1052631578947369</v>
      </c>
      <c r="AP158" t="str">
        <f t="shared" si="79"/>
        <v>FC Admira Wacker Mödling</v>
      </c>
      <c r="AQ158">
        <f>COUNTIF($J$2:J158,J158)</f>
        <v>11</v>
      </c>
      <c r="AR158">
        <f>COUNTIF($K$2:K158,K158)</f>
        <v>12</v>
      </c>
      <c r="AT158" s="1" t="str">
        <f t="shared" si="80"/>
        <v>TSV Hartberg</v>
      </c>
      <c r="AU158" s="1" t="str">
        <f t="shared" si="81"/>
        <v>FC Wacker Innsbruck</v>
      </c>
      <c r="AV158">
        <f t="shared" si="82"/>
        <v>2</v>
      </c>
      <c r="AW158" s="1">
        <f t="shared" si="83"/>
        <v>2</v>
      </c>
      <c r="AY158" t="str">
        <f t="shared" si="32"/>
        <v>FC Wacker Innsbruck</v>
      </c>
      <c r="AZ158" t="str">
        <f t="shared" si="33"/>
        <v>TSV Hartberg</v>
      </c>
      <c r="BA158">
        <f t="shared" si="34"/>
        <v>2</v>
      </c>
      <c r="BB158">
        <f t="shared" si="35"/>
        <v>2</v>
      </c>
      <c r="BD158" t="str">
        <f t="shared" si="36"/>
        <v>FC Wacker Innsbruck</v>
      </c>
      <c r="BE158" t="str">
        <f t="shared" si="37"/>
        <v>TSV Hartberg</v>
      </c>
      <c r="BF158">
        <f t="shared" si="84"/>
        <v>2</v>
      </c>
      <c r="BG158">
        <f t="shared" si="85"/>
        <v>2</v>
      </c>
      <c r="BI158">
        <f t="shared" si="38"/>
        <v>1</v>
      </c>
      <c r="BJ158">
        <f t="shared" si="39"/>
        <v>1</v>
      </c>
    </row>
    <row r="159" spans="1:62" x14ac:dyDescent="0.25">
      <c r="A159" t="s">
        <v>72</v>
      </c>
      <c r="B159" t="s">
        <v>324</v>
      </c>
      <c r="C159" t="s">
        <v>105</v>
      </c>
      <c r="D159" t="s">
        <v>100</v>
      </c>
      <c r="E159" t="s">
        <v>61</v>
      </c>
      <c r="F159" s="15">
        <v>0.875</v>
      </c>
      <c r="G159" s="16">
        <v>56578</v>
      </c>
      <c r="H159" s="17">
        <v>5</v>
      </c>
      <c r="I159" s="17">
        <v>0</v>
      </c>
      <c r="J159" s="1" t="s">
        <v>314</v>
      </c>
      <c r="K159" s="1" t="s">
        <v>40</v>
      </c>
      <c r="L159" s="20">
        <v>1</v>
      </c>
      <c r="M159" s="20">
        <v>2</v>
      </c>
      <c r="N159" s="1" t="str">
        <f t="shared" si="74"/>
        <v>N</v>
      </c>
      <c r="O159" s="1" t="str">
        <f t="shared" si="75"/>
        <v>S</v>
      </c>
      <c r="P159" s="1">
        <f t="shared" si="76"/>
        <v>-1</v>
      </c>
      <c r="Q159" s="4">
        <f>IFERROR((SUMIF($J$2:K159,J159,$L$2:M159)-L159)/(COUNTIF($J$2:K159,J159)-1),0)</f>
        <v>1</v>
      </c>
      <c r="R159" s="4">
        <f>IFERROR((SUMIF($AT$2:AT159,AT159,$AV$2:AW159)-AV159)/(COUNTIF($J$2:K159,J159)-1),0)</f>
        <v>0</v>
      </c>
      <c r="S159" s="4">
        <f t="shared" si="86"/>
        <v>1</v>
      </c>
      <c r="T159" s="5">
        <f>IFERROR((SUMIF($AY$2:AZ159,AY159,$BA$2:BB159)-BA159)/(COUNTIF($J$2:K159,K159)-1),0)</f>
        <v>2.5862068965517242</v>
      </c>
      <c r="U159" s="5">
        <f>IFERROR((SUMIF($BD$2:BE159,BD159,$BF$2:BG159)-BF159)/(COUNTIF($J$2:K159,K159)-1),0)</f>
        <v>0.75862068965517238</v>
      </c>
      <c r="V159" s="5">
        <f t="shared" si="87"/>
        <v>1.8275862068965518</v>
      </c>
      <c r="W159" s="9">
        <f>IFERROR((SUMIF($J$2:J159,J159,L$2:L159)-L159)/(COUNTIF($J$2:J159,J159)-1),0)</f>
        <v>0</v>
      </c>
      <c r="X159" s="9">
        <f>IFERROR((SUMIF($J$2:J159,J159,M$2:M159)-M159)/(COUNTIF($J$2:J159,J159)-1),0)</f>
        <v>0</v>
      </c>
      <c r="Y159" s="9">
        <f t="shared" si="88"/>
        <v>0</v>
      </c>
      <c r="Z159" s="1">
        <f>IFERROR((SUMIF($K$2:K159,J159,$M$2:M159))/(COUNTIF($K$2:K159,J159)),0)</f>
        <v>1</v>
      </c>
      <c r="AA159" s="1">
        <f>IFERROR((SUMIF($K$2:K159,J159,$L$2:L159))/(COUNTIF($K$2:K159,J159)),0)</f>
        <v>3</v>
      </c>
      <c r="AB159" s="1">
        <f t="shared" si="89"/>
        <v>-2</v>
      </c>
      <c r="AC159" s="9">
        <f>IFERROR((SUMIF($J$2:J159,K159,$L$2:L159))/(COUNTIF($J$2:J159,K159)),0)</f>
        <v>2.1538461538461537</v>
      </c>
      <c r="AD159" s="9">
        <f>IFERROR((SUMIF($J$2:J159,K159,$M$2:M159))/(COUNTIF($J$2:J159,K159)),0)</f>
        <v>0.61538461538461542</v>
      </c>
      <c r="AE159" s="9">
        <f t="shared" si="90"/>
        <v>1.5384615384615383</v>
      </c>
      <c r="AF159" s="1">
        <f>IFERROR((SUMIF(K$2:K159,K159,M$2:M159)-M159)/(COUNTIF($K$2:K159,K159)-1),0)</f>
        <v>2.9375</v>
      </c>
      <c r="AG159" s="1">
        <f>IFERROR((SUMIF(K$2:K159,K159,L$2:L159)-L159)/(COUNTIF($K$2:K159,K159)-1),0)</f>
        <v>0.875</v>
      </c>
      <c r="AH159" s="1">
        <f t="shared" si="91"/>
        <v>2.0625</v>
      </c>
      <c r="AI159" s="1">
        <f t="shared" si="77"/>
        <v>0</v>
      </c>
      <c r="AJ159" s="1">
        <f t="shared" si="78"/>
        <v>3</v>
      </c>
      <c r="AK159" s="1">
        <f>SUMIF($J$2:K159,J159,AI$2:AJ159)-AI159</f>
        <v>0</v>
      </c>
      <c r="AL159" s="1">
        <f>SUMIF($AY$2:AZ159,AY159,$BI$2:BJ159)-BI159</f>
        <v>77</v>
      </c>
      <c r="AM159" s="1">
        <f>IFERROR((AK159)/(COUNTIF($J$2:K159,J159)-1),0)</f>
        <v>0</v>
      </c>
      <c r="AN159" s="1">
        <f>IFERROR((AL159)/(COUNTIF($J$2:K159,K159)-1),0)</f>
        <v>2.6551724137931036</v>
      </c>
      <c r="AP159" t="e">
        <f t="shared" si="79"/>
        <v>#N/A</v>
      </c>
      <c r="AQ159">
        <f>COUNTIF($J$2:J159,J159)</f>
        <v>1</v>
      </c>
      <c r="AR159">
        <f>COUNTIF($K$2:K159,K159)</f>
        <v>17</v>
      </c>
      <c r="AT159" s="1" t="str">
        <f t="shared" si="80"/>
        <v>Celtic Glasgow</v>
      </c>
      <c r="AU159" s="1" t="str">
        <f t="shared" si="81"/>
        <v>Red Bull Salzburg</v>
      </c>
      <c r="AV159">
        <f t="shared" si="82"/>
        <v>2</v>
      </c>
      <c r="AW159" s="1">
        <f t="shared" si="83"/>
        <v>1</v>
      </c>
      <c r="AY159" t="str">
        <f t="shared" si="32"/>
        <v>Red Bull Salzburg</v>
      </c>
      <c r="AZ159" t="str">
        <f t="shared" si="33"/>
        <v>Celtic Glasgow</v>
      </c>
      <c r="BA159">
        <f t="shared" si="34"/>
        <v>2</v>
      </c>
      <c r="BB159">
        <f t="shared" si="35"/>
        <v>1</v>
      </c>
      <c r="BD159" t="str">
        <f t="shared" si="36"/>
        <v>Red Bull Salzburg</v>
      </c>
      <c r="BE159" t="str">
        <f t="shared" si="37"/>
        <v>Celtic Glasgow</v>
      </c>
      <c r="BF159">
        <f t="shared" si="84"/>
        <v>1</v>
      </c>
      <c r="BG159">
        <f t="shared" si="85"/>
        <v>2</v>
      </c>
      <c r="BI159">
        <f t="shared" si="38"/>
        <v>3</v>
      </c>
      <c r="BJ159">
        <f t="shared" si="39"/>
        <v>0</v>
      </c>
    </row>
    <row r="160" spans="1:62" x14ac:dyDescent="0.25">
      <c r="A160" t="s">
        <v>72</v>
      </c>
      <c r="B160" t="s">
        <v>324</v>
      </c>
      <c r="C160" t="s">
        <v>105</v>
      </c>
      <c r="D160" t="s">
        <v>100</v>
      </c>
      <c r="E160" t="s">
        <v>61</v>
      </c>
      <c r="F160" s="15">
        <v>0.78819444444444453</v>
      </c>
      <c r="G160" s="16">
        <v>23850</v>
      </c>
      <c r="H160" s="17">
        <v>4</v>
      </c>
      <c r="I160" s="17">
        <v>0</v>
      </c>
      <c r="J160" s="1" t="s">
        <v>71</v>
      </c>
      <c r="K160" s="1" t="s">
        <v>354</v>
      </c>
      <c r="L160" s="20">
        <v>1</v>
      </c>
      <c r="M160" s="20">
        <v>0</v>
      </c>
      <c r="N160" s="1" t="str">
        <f t="shared" si="74"/>
        <v>S</v>
      </c>
      <c r="O160" s="1" t="str">
        <f t="shared" si="75"/>
        <v>N</v>
      </c>
      <c r="P160" s="1">
        <f t="shared" si="76"/>
        <v>1</v>
      </c>
      <c r="Q160" s="4">
        <f>IFERROR((SUMIF($J$2:K160,J160,$L$2:M160)-L160)/(COUNTIF($J$2:K160,J160)-1),0)</f>
        <v>1.3448275862068966</v>
      </c>
      <c r="R160" s="4">
        <f>IFERROR((SUMIF($AT$2:AT160,AT160,$AV$2:AW160)-AV160)/(COUNTIF($J$2:K160,J160)-1),0)</f>
        <v>0.2413793103448276</v>
      </c>
      <c r="S160" s="4">
        <f t="shared" si="86"/>
        <v>1.103448275862069</v>
      </c>
      <c r="T160" s="5">
        <f>IFERROR((SUMIF($AY$2:AZ160,AY160,$BA$2:BB160)-BA160)/(COUNTIF($J$2:K160,K160)-1),0)</f>
        <v>3</v>
      </c>
      <c r="U160" s="5">
        <f>IFERROR((SUMIF($BD$2:BE160,BD160,$BF$2:BG160)-BF160)/(COUNTIF($J$2:K160,K160)-1),0)</f>
        <v>1</v>
      </c>
      <c r="V160" s="5">
        <f t="shared" si="87"/>
        <v>2</v>
      </c>
      <c r="W160" s="9">
        <f>IFERROR((SUMIF($J$2:J160,J160,L$2:L160)-L160)/(COUNTIF($J$2:J160,J160)-1),0)</f>
        <v>1.1538461538461537</v>
      </c>
      <c r="X160" s="9">
        <f>IFERROR((SUMIF($J$2:J160,J160,M$2:M160)-M160)/(COUNTIF($J$2:J160,J160)-1),0)</f>
        <v>0.53846153846153844</v>
      </c>
      <c r="Y160" s="9">
        <f t="shared" si="88"/>
        <v>0.61538461538461531</v>
      </c>
      <c r="Z160" s="1">
        <f>IFERROR((SUMIF($K$2:K160,J160,$M$2:M160))/(COUNTIF($K$2:K160,J160)),0)</f>
        <v>1.5</v>
      </c>
      <c r="AA160" s="1">
        <f>IFERROR((SUMIF($K$2:K160,J160,$L$2:L160))/(COUNTIF($K$2:K160,J160)),0)</f>
        <v>1.6875</v>
      </c>
      <c r="AB160" s="1">
        <f t="shared" si="89"/>
        <v>-0.1875</v>
      </c>
      <c r="AC160" s="9">
        <f>IFERROR((SUMIF($J$2:J160,K160,$L$2:L160))/(COUNTIF($J$2:J160,K160)),0)</f>
        <v>3</v>
      </c>
      <c r="AD160" s="9">
        <f>IFERROR((SUMIF($J$2:J160,K160,$M$2:M160))/(COUNTIF($J$2:J160,K160)),0)</f>
        <v>1</v>
      </c>
      <c r="AE160" s="9">
        <f t="shared" si="90"/>
        <v>2</v>
      </c>
      <c r="AF160" s="1">
        <f>IFERROR((SUMIF(K$2:K160,K160,M$2:M160)-M160)/(COUNTIF($K$2:K160,K160)-1),0)</f>
        <v>0</v>
      </c>
      <c r="AG160" s="1">
        <f>IFERROR((SUMIF(K$2:K160,K160,L$2:L160)-L160)/(COUNTIF($K$2:K160,K160)-1),0)</f>
        <v>0</v>
      </c>
      <c r="AH160" s="1">
        <f t="shared" si="91"/>
        <v>0</v>
      </c>
      <c r="AI160" s="1">
        <f t="shared" si="77"/>
        <v>3</v>
      </c>
      <c r="AJ160" s="1">
        <f t="shared" si="78"/>
        <v>0</v>
      </c>
      <c r="AK160" s="1">
        <f>SUMIF($J$2:K160,J160,AI$2:AJ160)-AI160</f>
        <v>40</v>
      </c>
      <c r="AL160" s="1">
        <f>SUMIF($AY$2:AZ160,AY160,$BI$2:BJ160)-BI160</f>
        <v>3</v>
      </c>
      <c r="AM160" s="1">
        <f>IFERROR((AK160)/(COUNTIF($J$2:K160,J160)-1),0)</f>
        <v>1.3793103448275863</v>
      </c>
      <c r="AN160" s="1">
        <f>IFERROR((AL160)/(COUNTIF($J$2:K160,K160)-1),0)</f>
        <v>3</v>
      </c>
      <c r="AP160" t="str">
        <f t="shared" si="79"/>
        <v>SC Rheindorf Altach</v>
      </c>
      <c r="AQ160">
        <f>COUNTIF($J$2:J160,J160)</f>
        <v>14</v>
      </c>
      <c r="AR160">
        <f>COUNTIF($K$2:K160,K160)</f>
        <v>1</v>
      </c>
      <c r="AT160" s="1" t="str">
        <f t="shared" si="80"/>
        <v>SK Rapid Wien</v>
      </c>
      <c r="AU160" s="1" t="str">
        <f t="shared" si="81"/>
        <v>Glasgow Rangers</v>
      </c>
      <c r="AV160">
        <f t="shared" si="82"/>
        <v>0</v>
      </c>
      <c r="AW160" s="1">
        <f t="shared" si="83"/>
        <v>1</v>
      </c>
      <c r="AY160" t="str">
        <f t="shared" si="32"/>
        <v>Glasgow Rangers</v>
      </c>
      <c r="AZ160" t="str">
        <f t="shared" si="33"/>
        <v>SK Rapid Wien</v>
      </c>
      <c r="BA160">
        <f t="shared" si="34"/>
        <v>0</v>
      </c>
      <c r="BB160">
        <f t="shared" si="35"/>
        <v>1</v>
      </c>
      <c r="BD160" t="str">
        <f t="shared" si="36"/>
        <v>Glasgow Rangers</v>
      </c>
      <c r="BE160" t="str">
        <f t="shared" si="37"/>
        <v>SK Rapid Wien</v>
      </c>
      <c r="BF160">
        <f t="shared" si="84"/>
        <v>1</v>
      </c>
      <c r="BG160">
        <f t="shared" si="85"/>
        <v>0</v>
      </c>
      <c r="BI160">
        <f t="shared" si="38"/>
        <v>0</v>
      </c>
      <c r="BJ160">
        <f t="shared" si="39"/>
        <v>3</v>
      </c>
    </row>
    <row r="161" spans="1:62" x14ac:dyDescent="0.25">
      <c r="A161" t="s">
        <v>47</v>
      </c>
      <c r="B161" t="s">
        <v>300</v>
      </c>
      <c r="C161" t="s">
        <v>105</v>
      </c>
      <c r="D161" t="s">
        <v>100</v>
      </c>
      <c r="E161" t="s">
        <v>43</v>
      </c>
      <c r="F161" s="15">
        <v>0.70833333333333337</v>
      </c>
      <c r="G161" s="16">
        <v>7048</v>
      </c>
      <c r="H161" s="17">
        <v>6</v>
      </c>
      <c r="I161" s="17">
        <v>0</v>
      </c>
      <c r="J161" s="1" t="s">
        <v>68</v>
      </c>
      <c r="K161" s="1" t="s">
        <v>56</v>
      </c>
      <c r="L161" s="20">
        <v>3</v>
      </c>
      <c r="M161" s="20">
        <v>0</v>
      </c>
      <c r="N161" s="1" t="str">
        <f t="shared" si="74"/>
        <v>S</v>
      </c>
      <c r="O161" s="1" t="str">
        <f t="shared" si="75"/>
        <v>N</v>
      </c>
      <c r="P161" s="1">
        <f t="shared" si="76"/>
        <v>3</v>
      </c>
      <c r="Q161" s="4">
        <f>IFERROR((SUMIF($J$2:K161,J161,$L$2:M161)-L161)/(COUNTIF($J$2:K161,J161)-1),0)</f>
        <v>1.0434782608695652</v>
      </c>
      <c r="R161" s="4">
        <f>IFERROR((SUMIF($AT$2:AT161,AT161,$AV$2:AW161)-AV161)/(COUNTIF($J$2:K161,J161)-1),0)</f>
        <v>0.60869565217391308</v>
      </c>
      <c r="S161" s="4">
        <f t="shared" si="86"/>
        <v>0.43478260869565211</v>
      </c>
      <c r="T161" s="5">
        <f>IFERROR((SUMIF($AY$2:AZ161,AY161,$BA$2:BB161)-BA161)/(COUNTIF($J$2:K161,K161)-1),0)</f>
        <v>0.9</v>
      </c>
      <c r="U161" s="5">
        <f>IFERROR((SUMIF($BD$2:BE161,BD161,$BF$2:BG161)-BF161)/(COUNTIF($J$2:K161,K161)-1),0)</f>
        <v>2.1</v>
      </c>
      <c r="V161" s="5">
        <f t="shared" si="87"/>
        <v>-1.2000000000000002</v>
      </c>
      <c r="W161" s="9">
        <f>IFERROR((SUMIF($J$2:J161,J161,L$2:L161)-L161)/(COUNTIF($J$2:J161,J161)-1),0)</f>
        <v>1.2</v>
      </c>
      <c r="X161" s="9">
        <f>IFERROR((SUMIF($J$2:J161,J161,M$2:M161)-M161)/(COUNTIF($J$2:J161,J161)-1),0)</f>
        <v>1.4</v>
      </c>
      <c r="Y161" s="9">
        <f t="shared" si="88"/>
        <v>-0.19999999999999996</v>
      </c>
      <c r="Z161" s="1">
        <f>IFERROR((SUMIF($K$2:K161,J161,$M$2:M161))/(COUNTIF($K$2:K161,J161)),0)</f>
        <v>0.92307692307692313</v>
      </c>
      <c r="AA161" s="1">
        <f>IFERROR((SUMIF($K$2:K161,J161,$L$2:L161))/(COUNTIF($K$2:K161,J161)),0)</f>
        <v>1.4615384615384615</v>
      </c>
      <c r="AB161" s="1">
        <f t="shared" si="89"/>
        <v>-0.53846153846153832</v>
      </c>
      <c r="AC161" s="9">
        <f>IFERROR((SUMIF($J$2:J161,K161,$L$2:L161))/(COUNTIF($J$2:J161,K161)),0)</f>
        <v>1</v>
      </c>
      <c r="AD161" s="9">
        <f>IFERROR((SUMIF($J$2:J161,K161,$M$2:M161))/(COUNTIF($J$2:J161,K161)),0)</f>
        <v>2.1</v>
      </c>
      <c r="AE161" s="9">
        <f t="shared" si="90"/>
        <v>-1.1000000000000001</v>
      </c>
      <c r="AF161" s="1">
        <f>IFERROR((SUMIF(K$2:K161,K161,M$2:M161)-M161)/(COUNTIF($K$2:K161,K161)-1),0)</f>
        <v>0.8</v>
      </c>
      <c r="AG161" s="1">
        <f>IFERROR((SUMIF(K$2:K161,K161,L$2:L161)-L161)/(COUNTIF($K$2:K161,K161)-1),0)</f>
        <v>2.1</v>
      </c>
      <c r="AH161" s="1">
        <f t="shared" si="91"/>
        <v>-1.3</v>
      </c>
      <c r="AI161" s="1">
        <f t="shared" si="77"/>
        <v>3</v>
      </c>
      <c r="AJ161" s="1">
        <f t="shared" si="78"/>
        <v>0</v>
      </c>
      <c r="AK161" s="1">
        <f>SUMIF($J$2:K161,J161,AI$2:AJ161)-AI161</f>
        <v>26</v>
      </c>
      <c r="AL161" s="1">
        <f>SUMIF($AY$2:AZ161,AY161,$BI$2:BJ161)-BI161</f>
        <v>11</v>
      </c>
      <c r="AM161" s="1">
        <f>IFERROR((AK161)/(COUNTIF($J$2:K161,J161)-1),0)</f>
        <v>1.1304347826086956</v>
      </c>
      <c r="AN161" s="1">
        <f>IFERROR((AL161)/(COUNTIF($J$2:K161,K161)-1),0)</f>
        <v>0.55000000000000004</v>
      </c>
      <c r="AP161" t="str">
        <f t="shared" si="79"/>
        <v>TSV Hartberg</v>
      </c>
      <c r="AQ161">
        <f>COUNTIF($J$2:J161,J161)</f>
        <v>11</v>
      </c>
      <c r="AR161">
        <f>COUNTIF($K$2:K161,K161)</f>
        <v>11</v>
      </c>
      <c r="AT161" s="1" t="str">
        <f t="shared" si="80"/>
        <v>SK Sturm Graz</v>
      </c>
      <c r="AU161" s="1" t="str">
        <f t="shared" si="81"/>
        <v>FC Admira Wacker Mödling</v>
      </c>
      <c r="AV161">
        <f t="shared" si="82"/>
        <v>0</v>
      </c>
      <c r="AW161" s="1">
        <f t="shared" si="83"/>
        <v>3</v>
      </c>
      <c r="AY161" t="str">
        <f t="shared" si="32"/>
        <v>FC Admira Wacker Mödling</v>
      </c>
      <c r="AZ161" t="str">
        <f t="shared" si="33"/>
        <v>SK Sturm Graz</v>
      </c>
      <c r="BA161">
        <f t="shared" si="34"/>
        <v>0</v>
      </c>
      <c r="BB161">
        <f t="shared" si="35"/>
        <v>3</v>
      </c>
      <c r="BD161" t="str">
        <f t="shared" si="36"/>
        <v>FC Admira Wacker Mödling</v>
      </c>
      <c r="BE161" t="str">
        <f t="shared" si="37"/>
        <v>SK Sturm Graz</v>
      </c>
      <c r="BF161">
        <f t="shared" si="84"/>
        <v>3</v>
      </c>
      <c r="BG161">
        <f t="shared" si="85"/>
        <v>0</v>
      </c>
      <c r="BI161">
        <f t="shared" si="38"/>
        <v>0</v>
      </c>
      <c r="BJ161">
        <f t="shared" si="39"/>
        <v>3</v>
      </c>
    </row>
    <row r="162" spans="1:62" x14ac:dyDescent="0.25">
      <c r="A162" t="s">
        <v>47</v>
      </c>
      <c r="B162" t="s">
        <v>300</v>
      </c>
      <c r="C162" t="s">
        <v>105</v>
      </c>
      <c r="D162" t="s">
        <v>100</v>
      </c>
      <c r="E162" t="s">
        <v>43</v>
      </c>
      <c r="F162" s="15">
        <v>0.70833333333333337</v>
      </c>
      <c r="G162" s="16">
        <v>4797</v>
      </c>
      <c r="H162" s="17">
        <v>7</v>
      </c>
      <c r="I162" s="17">
        <v>0</v>
      </c>
      <c r="J162" s="1" t="s">
        <v>0</v>
      </c>
      <c r="K162" s="1" t="s">
        <v>76</v>
      </c>
      <c r="L162" s="20">
        <v>2</v>
      </c>
      <c r="M162" s="20">
        <v>1</v>
      </c>
      <c r="N162" s="1" t="str">
        <f t="shared" si="74"/>
        <v>S</v>
      </c>
      <c r="O162" s="1" t="str">
        <f t="shared" si="75"/>
        <v>N</v>
      </c>
      <c r="P162" s="1">
        <f t="shared" si="76"/>
        <v>1</v>
      </c>
      <c r="Q162" s="4">
        <f>IFERROR((SUMIF($J$2:K162,J162,$L$2:M162)-L162)/(COUNTIF($J$2:K162,J162)-1),0)</f>
        <v>2.125</v>
      </c>
      <c r="R162" s="4">
        <f>IFERROR((SUMIF($AT$2:AT162,AT162,$AV$2:AW162)-AV162)/(COUNTIF($J$2:K162,J162)-1),0)</f>
        <v>0.41666666666666669</v>
      </c>
      <c r="S162" s="4">
        <f t="shared" si="86"/>
        <v>1.7083333333333333</v>
      </c>
      <c r="T162" s="5">
        <f>IFERROR((SUMIF($AY$2:AZ162,AY162,$BA$2:BB162)-BA162)/(COUNTIF($J$2:K162,K162)-1),0)</f>
        <v>1.368421052631579</v>
      </c>
      <c r="U162" s="5">
        <f>IFERROR((SUMIF($BD$2:BE162,BD162,$BF$2:BG162)-BF162)/(COUNTIF($J$2:K162,K162)-1),0)</f>
        <v>1.7894736842105263</v>
      </c>
      <c r="V162" s="5">
        <f t="shared" si="87"/>
        <v>-0.42105263157894735</v>
      </c>
      <c r="W162" s="9">
        <f>IFERROR((SUMIF($J$2:J162,J162,L$2:L162)-L162)/(COUNTIF($J$2:J162,J162)-1),0)</f>
        <v>2.2000000000000002</v>
      </c>
      <c r="X162" s="9">
        <f>IFERROR((SUMIF($J$2:J162,J162,M$2:M162)-M162)/(COUNTIF($J$2:J162,J162)-1),0)</f>
        <v>1</v>
      </c>
      <c r="Y162" s="9">
        <f t="shared" si="88"/>
        <v>1.2000000000000002</v>
      </c>
      <c r="Z162" s="1">
        <f>IFERROR((SUMIF($K$2:K162,J162,$M$2:M162))/(COUNTIF($K$2:K162,J162)),0)</f>
        <v>2.0714285714285716</v>
      </c>
      <c r="AA162" s="1">
        <f>IFERROR((SUMIF($K$2:K162,J162,$L$2:L162))/(COUNTIF($K$2:K162,J162)),0)</f>
        <v>0.7142857142857143</v>
      </c>
      <c r="AB162" s="1">
        <f t="shared" si="89"/>
        <v>1.3571428571428572</v>
      </c>
      <c r="AC162" s="9">
        <f>IFERROR((SUMIF($J$2:J162,K162,$L$2:L162))/(COUNTIF($J$2:J162,K162)),0)</f>
        <v>1.2</v>
      </c>
      <c r="AD162" s="9">
        <f>IFERROR((SUMIF($J$2:J162,K162,$M$2:M162))/(COUNTIF($J$2:J162,K162)),0)</f>
        <v>1.9</v>
      </c>
      <c r="AE162" s="9">
        <f t="shared" si="90"/>
        <v>-0.7</v>
      </c>
      <c r="AF162" s="1">
        <f>IFERROR((SUMIF(K$2:K162,K162,M$2:M162)-M162)/(COUNTIF($K$2:K162,K162)-1),0)</f>
        <v>1.5555555555555556</v>
      </c>
      <c r="AG162" s="1">
        <f>IFERROR((SUMIF(K$2:K162,K162,L$2:L162)-L162)/(COUNTIF($K$2:K162,K162)-1),0)</f>
        <v>1.6666666666666667</v>
      </c>
      <c r="AH162" s="1">
        <f t="shared" si="91"/>
        <v>-0.11111111111111116</v>
      </c>
      <c r="AI162" s="1">
        <f t="shared" ref="AI162:AI181" si="92">IF(N162="S",3,IF(N162="N",0,1))</f>
        <v>3</v>
      </c>
      <c r="AJ162" s="1">
        <f t="shared" ref="AJ162:AJ181" si="93">IF(O162="S",3,IF(O162="N",0,1))</f>
        <v>0</v>
      </c>
      <c r="AK162" s="1">
        <f>SUMIF($J$2:K162,J162,AI$2:AJ162)-AI162</f>
        <v>49</v>
      </c>
      <c r="AL162" s="1">
        <f>SUMIF($AY$2:AZ162,AY162,$BI$2:BJ162)-BI162</f>
        <v>23</v>
      </c>
      <c r="AM162" s="1">
        <f>IFERROR((AK162)/(COUNTIF($J$2:K162,J162)-1),0)</f>
        <v>2.0416666666666665</v>
      </c>
      <c r="AN162" s="1">
        <f>IFERROR((AL162)/(COUNTIF($J$2:K162,K162)-1),0)</f>
        <v>1.2105263157894737</v>
      </c>
      <c r="AP162" t="str">
        <f t="shared" si="79"/>
        <v>Lillestrøm SK</v>
      </c>
      <c r="AQ162">
        <f>COUNTIF($J$2:J162,J162)</f>
        <v>11</v>
      </c>
      <c r="AR162">
        <f>COUNTIF($K$2:K162,K162)</f>
        <v>10</v>
      </c>
      <c r="AT162" s="1" t="str">
        <f t="shared" si="80"/>
        <v>LASK</v>
      </c>
      <c r="AU162" s="1" t="str">
        <f t="shared" si="81"/>
        <v>SV Mattersburg</v>
      </c>
      <c r="AV162">
        <f t="shared" si="82"/>
        <v>1</v>
      </c>
      <c r="AW162" s="1">
        <f t="shared" si="83"/>
        <v>2</v>
      </c>
      <c r="AY162" t="str">
        <f t="shared" si="32"/>
        <v>SV Mattersburg</v>
      </c>
      <c r="AZ162" t="str">
        <f t="shared" si="33"/>
        <v>LASK</v>
      </c>
      <c r="BA162">
        <f t="shared" si="34"/>
        <v>1</v>
      </c>
      <c r="BB162">
        <f t="shared" si="35"/>
        <v>2</v>
      </c>
      <c r="BD162" t="str">
        <f t="shared" si="36"/>
        <v>SV Mattersburg</v>
      </c>
      <c r="BE162" t="str">
        <f t="shared" si="37"/>
        <v>LASK</v>
      </c>
      <c r="BF162">
        <f t="shared" si="84"/>
        <v>2</v>
      </c>
      <c r="BG162">
        <f t="shared" si="85"/>
        <v>1</v>
      </c>
      <c r="BI162">
        <f t="shared" si="38"/>
        <v>0</v>
      </c>
      <c r="BJ162">
        <f t="shared" si="39"/>
        <v>3</v>
      </c>
    </row>
    <row r="163" spans="1:62" x14ac:dyDescent="0.25">
      <c r="A163" t="s">
        <v>47</v>
      </c>
      <c r="B163" t="s">
        <v>300</v>
      </c>
      <c r="C163" t="s">
        <v>105</v>
      </c>
      <c r="D163" t="s">
        <v>100</v>
      </c>
      <c r="E163" t="s">
        <v>43</v>
      </c>
      <c r="F163" s="15">
        <v>0.70833333333333337</v>
      </c>
      <c r="G163" s="16">
        <v>2035.0000000000002</v>
      </c>
      <c r="H163" s="17">
        <v>7</v>
      </c>
      <c r="I163" s="17">
        <v>0</v>
      </c>
      <c r="J163" s="1" t="s">
        <v>245</v>
      </c>
      <c r="K163" s="1" t="s">
        <v>49</v>
      </c>
      <c r="L163" s="20">
        <v>0</v>
      </c>
      <c r="M163" s="20">
        <v>0</v>
      </c>
      <c r="N163" s="1" t="str">
        <f t="shared" si="74"/>
        <v>U</v>
      </c>
      <c r="O163" s="1" t="str">
        <f t="shared" si="75"/>
        <v>U</v>
      </c>
      <c r="P163" s="1">
        <f t="shared" si="76"/>
        <v>0</v>
      </c>
      <c r="Q163" s="4">
        <f>IFERROR((SUMIF($J$2:K163,J163,$L$2:M163)-L163)/(COUNTIF($J$2:K163,J163)-1),0)</f>
        <v>1.3</v>
      </c>
      <c r="R163" s="4">
        <f>IFERROR((SUMIF($AT$2:AT163,AT163,$AV$2:AW163)-AV163)/(COUNTIF($J$2:K163,J163)-1),0)</f>
        <v>0.5</v>
      </c>
      <c r="S163" s="4">
        <f t="shared" si="86"/>
        <v>0.8</v>
      </c>
      <c r="T163" s="5">
        <f>IFERROR((SUMIF($AY$2:AZ163,AY163,$BA$2:BB163)-BA163)/(COUNTIF($J$2:K163,K163)-1),0)</f>
        <v>1.75</v>
      </c>
      <c r="U163" s="5">
        <f>IFERROR((SUMIF($BD$2:BE163,BD163,$BF$2:BG163)-BF163)/(COUNTIF($J$2:K163,K163)-1),0)</f>
        <v>1.45</v>
      </c>
      <c r="V163" s="5">
        <f t="shared" si="87"/>
        <v>0.30000000000000004</v>
      </c>
      <c r="W163" s="9">
        <f>IFERROR((SUMIF($J$2:J163,J163,L$2:L163)-L163)/(COUNTIF($J$2:J163,J163)-1),0)</f>
        <v>0.875</v>
      </c>
      <c r="X163" s="9">
        <f>IFERROR((SUMIF($J$2:J163,J163,M$2:M163)-M163)/(COUNTIF($J$2:J163,J163)-1),0)</f>
        <v>1.25</v>
      </c>
      <c r="Y163" s="9">
        <f t="shared" si="88"/>
        <v>-0.375</v>
      </c>
      <c r="Z163" s="1">
        <f>IFERROR((SUMIF($K$2:K163,J163,$M$2:M163))/(COUNTIF($K$2:K163,J163)),0)</f>
        <v>1.5833333333333333</v>
      </c>
      <c r="AA163" s="1">
        <f>IFERROR((SUMIF($K$2:K163,J163,$L$2:L163))/(COUNTIF($K$2:K163,J163)),0)</f>
        <v>1.9166666666666667</v>
      </c>
      <c r="AB163" s="1">
        <f t="shared" si="89"/>
        <v>-0.33333333333333348</v>
      </c>
      <c r="AC163" s="9">
        <f>IFERROR((SUMIF($J$2:J163,K163,$L$2:L163))/(COUNTIF($J$2:J163,K163)),0)</f>
        <v>1.8181818181818181</v>
      </c>
      <c r="AD163" s="9">
        <f>IFERROR((SUMIF($J$2:J163,K163,$M$2:M163))/(COUNTIF($J$2:J163,K163)),0)</f>
        <v>1.5454545454545454</v>
      </c>
      <c r="AE163" s="9">
        <f t="shared" si="90"/>
        <v>0.27272727272727271</v>
      </c>
      <c r="AF163" s="1">
        <f>IFERROR((SUMIF(K$2:K163,K163,M$2:M163)-M163)/(COUNTIF($K$2:K163,K163)-1),0)</f>
        <v>1.6666666666666667</v>
      </c>
      <c r="AG163" s="1">
        <f>IFERROR((SUMIF(K$2:K163,K163,L$2:L163)-L163)/(COUNTIF($K$2:K163,K163)-1),0)</f>
        <v>1.3333333333333333</v>
      </c>
      <c r="AH163" s="1">
        <f t="shared" si="91"/>
        <v>0.33333333333333348</v>
      </c>
      <c r="AI163" s="1">
        <f t="shared" si="92"/>
        <v>1</v>
      </c>
      <c r="AJ163" s="1">
        <f t="shared" si="93"/>
        <v>1</v>
      </c>
      <c r="AK163" s="1">
        <f>SUMIF($J$2:K163,J163,AI$2:AJ163)-AI163</f>
        <v>22</v>
      </c>
      <c r="AL163" s="1">
        <f>SUMIF($AY$2:AZ163,AY163,$BI$2:BJ163)-BI163</f>
        <v>32</v>
      </c>
      <c r="AM163" s="1">
        <f>IFERROR((AK163)/(COUNTIF($J$2:K163,J163)-1),0)</f>
        <v>1.1000000000000001</v>
      </c>
      <c r="AN163" s="1">
        <f>IFERROR((AL163)/(COUNTIF($J$2:K163,K163)-1),0)</f>
        <v>1.6</v>
      </c>
      <c r="AP163" t="str">
        <f t="shared" si="79"/>
        <v>SK Sturm Graz</v>
      </c>
      <c r="AQ163">
        <f>COUNTIF($J$2:J163,J163)</f>
        <v>9</v>
      </c>
      <c r="AR163">
        <f>COUNTIF($K$2:K163,K163)</f>
        <v>10</v>
      </c>
      <c r="AT163" s="1" t="str">
        <f t="shared" si="80"/>
        <v>FC Wacker Innsbruck</v>
      </c>
      <c r="AU163" s="1" t="str">
        <f t="shared" si="81"/>
        <v>Wolfsberger AC</v>
      </c>
      <c r="AV163">
        <f t="shared" si="82"/>
        <v>0</v>
      </c>
      <c r="AW163" s="1">
        <f t="shared" si="83"/>
        <v>0</v>
      </c>
      <c r="AY163" t="str">
        <f t="shared" si="32"/>
        <v>Wolfsberger AC</v>
      </c>
      <c r="AZ163" t="str">
        <f t="shared" si="33"/>
        <v>FC Wacker Innsbruck</v>
      </c>
      <c r="BA163">
        <f t="shared" si="34"/>
        <v>0</v>
      </c>
      <c r="BB163">
        <f t="shared" si="35"/>
        <v>0</v>
      </c>
      <c r="BD163" t="str">
        <f t="shared" si="36"/>
        <v>Wolfsberger AC</v>
      </c>
      <c r="BE163" t="str">
        <f t="shared" si="37"/>
        <v>FC Wacker Innsbruck</v>
      </c>
      <c r="BF163">
        <f t="shared" si="84"/>
        <v>0</v>
      </c>
      <c r="BG163">
        <f t="shared" si="85"/>
        <v>0</v>
      </c>
      <c r="BI163">
        <f t="shared" si="38"/>
        <v>1</v>
      </c>
      <c r="BJ163">
        <f t="shared" si="39"/>
        <v>1</v>
      </c>
    </row>
    <row r="164" spans="1:62" x14ac:dyDescent="0.25">
      <c r="A164" t="s">
        <v>47</v>
      </c>
      <c r="B164" t="s">
        <v>265</v>
      </c>
      <c r="C164" t="s">
        <v>105</v>
      </c>
      <c r="D164" t="s">
        <v>100</v>
      </c>
      <c r="E164" t="s">
        <v>64</v>
      </c>
      <c r="F164" s="15">
        <v>0.70833333333333337</v>
      </c>
      <c r="G164" s="16">
        <v>16582</v>
      </c>
      <c r="H164" s="17">
        <v>7</v>
      </c>
      <c r="I164" s="17">
        <v>0</v>
      </c>
      <c r="J164" s="1" t="s">
        <v>80</v>
      </c>
      <c r="K164" s="1" t="s">
        <v>71</v>
      </c>
      <c r="L164" s="20">
        <v>6</v>
      </c>
      <c r="M164" s="20">
        <v>1</v>
      </c>
      <c r="N164" s="1" t="str">
        <f t="shared" si="74"/>
        <v>S</v>
      </c>
      <c r="O164" s="1" t="str">
        <f t="shared" si="75"/>
        <v>N</v>
      </c>
      <c r="P164" s="1">
        <f t="shared" si="76"/>
        <v>5</v>
      </c>
      <c r="Q164" s="4">
        <f>IFERROR((SUMIF($J$2:K164,J164,$L$2:M164)-L164)/(COUNTIF($J$2:K164,J164)-1),0)</f>
        <v>1.35</v>
      </c>
      <c r="R164" s="4">
        <f>IFERROR((SUMIF($AT$2:AT164,AT164,$AV$2:AW164)-AV164)/(COUNTIF($J$2:K164,J164)-1),0)</f>
        <v>0.6</v>
      </c>
      <c r="S164" s="4">
        <f t="shared" si="86"/>
        <v>0.75000000000000011</v>
      </c>
      <c r="T164" s="5">
        <f>IFERROR((SUMIF($AY$2:AZ164,AY164,$BA$2:BB164)-BA164)/(COUNTIF($J$2:K164,K164)-1),0)</f>
        <v>1.3333333333333333</v>
      </c>
      <c r="U164" s="5">
        <f>IFERROR((SUMIF($BD$2:BE164,BD164,$BF$2:BG164)-BF164)/(COUNTIF($J$2:K164,K164)-1),0)</f>
        <v>1.1333333333333333</v>
      </c>
      <c r="V164" s="5">
        <f t="shared" si="87"/>
        <v>0.19999999999999996</v>
      </c>
      <c r="W164" s="9">
        <f>IFERROR((SUMIF($J$2:J164,J164,L$2:L164)-L164)/(COUNTIF($J$2:J164,J164)-1),0)</f>
        <v>1.8</v>
      </c>
      <c r="X164" s="9">
        <f>IFERROR((SUMIF($J$2:J164,J164,M$2:M164)-M164)/(COUNTIF($J$2:J164,J164)-1),0)</f>
        <v>1.2</v>
      </c>
      <c r="Y164" s="9">
        <f t="shared" si="88"/>
        <v>0.60000000000000009</v>
      </c>
      <c r="Z164" s="1">
        <f>IFERROR((SUMIF($K$2:K164,J164,$M$2:M164))/(COUNTIF($K$2:K164,J164)),0)</f>
        <v>0.9</v>
      </c>
      <c r="AA164" s="1">
        <f>IFERROR((SUMIF($K$2:K164,J164,$L$2:L164))/(COUNTIF($K$2:K164,J164)),0)</f>
        <v>0.8</v>
      </c>
      <c r="AB164" s="1">
        <f t="shared" si="89"/>
        <v>9.9999999999999978E-2</v>
      </c>
      <c r="AC164" s="9">
        <f>IFERROR((SUMIF($J$2:J164,K164,$L$2:L164))/(COUNTIF($J$2:J164,K164)),0)</f>
        <v>1.1428571428571428</v>
      </c>
      <c r="AD164" s="9">
        <f>IFERROR((SUMIF($J$2:J164,K164,$M$2:M164))/(COUNTIF($J$2:J164,K164)),0)</f>
        <v>0.5</v>
      </c>
      <c r="AE164" s="9">
        <f t="shared" si="90"/>
        <v>0.64285714285714279</v>
      </c>
      <c r="AF164" s="1">
        <f>IFERROR((SUMIF(K$2:K164,K164,M$2:M164)-M164)/(COUNTIF($K$2:K164,K164)-1),0)</f>
        <v>1.5</v>
      </c>
      <c r="AG164" s="1">
        <f>IFERROR((SUMIF(K$2:K164,K164,L$2:L164)-L164)/(COUNTIF($K$2:K164,K164)-1),0)</f>
        <v>1.6875</v>
      </c>
      <c r="AH164" s="1">
        <f t="shared" si="91"/>
        <v>-0.1875</v>
      </c>
      <c r="AI164" s="1">
        <f t="shared" si="92"/>
        <v>3</v>
      </c>
      <c r="AJ164" s="1">
        <f t="shared" si="93"/>
        <v>0</v>
      </c>
      <c r="AK164" s="1">
        <f>SUMIF($J$2:K164,J164,AI$2:AJ164)-AI164</f>
        <v>33</v>
      </c>
      <c r="AL164" s="1">
        <f>SUMIF($AY$2:AZ164,AY164,$BI$2:BJ164)-BI164</f>
        <v>43</v>
      </c>
      <c r="AM164" s="1">
        <f>IFERROR((AK164)/(COUNTIF($J$2:K164,J164)-1),0)</f>
        <v>1.65</v>
      </c>
      <c r="AN164" s="1">
        <f>IFERROR((AL164)/(COUNTIF($J$2:K164,K164)-1),0)</f>
        <v>1.4333333333333333</v>
      </c>
      <c r="AP164" t="str">
        <f t="shared" si="79"/>
        <v>FC Wacker Innsbruck</v>
      </c>
      <c r="AQ164">
        <f>COUNTIF($J$2:J164,J164)</f>
        <v>11</v>
      </c>
      <c r="AR164">
        <f>COUNTIF($K$2:K164,K164)</f>
        <v>17</v>
      </c>
      <c r="AT164" s="1" t="str">
        <f t="shared" si="80"/>
        <v>FK Austria Wien</v>
      </c>
      <c r="AU164" s="1" t="str">
        <f t="shared" si="81"/>
        <v>SK Rapid Wien</v>
      </c>
      <c r="AV164">
        <f t="shared" si="82"/>
        <v>1</v>
      </c>
      <c r="AW164" s="1">
        <f t="shared" si="83"/>
        <v>6</v>
      </c>
      <c r="AY164" t="str">
        <f t="shared" si="32"/>
        <v>SK Rapid Wien</v>
      </c>
      <c r="AZ164" t="str">
        <f t="shared" si="33"/>
        <v>FK Austria Wien</v>
      </c>
      <c r="BA164">
        <f t="shared" si="34"/>
        <v>1</v>
      </c>
      <c r="BB164">
        <f t="shared" si="35"/>
        <v>6</v>
      </c>
      <c r="BD164" t="str">
        <f t="shared" si="36"/>
        <v>SK Rapid Wien</v>
      </c>
      <c r="BE164" t="str">
        <f t="shared" si="37"/>
        <v>FK Austria Wien</v>
      </c>
      <c r="BF164">
        <f t="shared" si="84"/>
        <v>6</v>
      </c>
      <c r="BG164">
        <f t="shared" si="85"/>
        <v>1</v>
      </c>
      <c r="BI164">
        <f t="shared" si="38"/>
        <v>0</v>
      </c>
      <c r="BJ164">
        <f t="shared" si="39"/>
        <v>3</v>
      </c>
    </row>
    <row r="165" spans="1:62" x14ac:dyDescent="0.25">
      <c r="A165" t="s">
        <v>47</v>
      </c>
      <c r="B165" t="s">
        <v>265</v>
      </c>
      <c r="C165" t="s">
        <v>105</v>
      </c>
      <c r="D165" t="s">
        <v>100</v>
      </c>
      <c r="E165" t="s">
        <v>64</v>
      </c>
      <c r="F165" s="15">
        <v>0.60416666666666663</v>
      </c>
      <c r="G165" s="16">
        <v>5727</v>
      </c>
      <c r="H165" s="17">
        <v>3</v>
      </c>
      <c r="I165" s="17">
        <v>0</v>
      </c>
      <c r="J165" s="1" t="s">
        <v>40</v>
      </c>
      <c r="K165" s="1" t="s">
        <v>65</v>
      </c>
      <c r="L165" s="20">
        <v>5</v>
      </c>
      <c r="M165" s="20">
        <v>1</v>
      </c>
      <c r="N165" s="1" t="str">
        <f t="shared" si="74"/>
        <v>S</v>
      </c>
      <c r="O165" s="1" t="str">
        <f t="shared" si="75"/>
        <v>N</v>
      </c>
      <c r="P165" s="1">
        <f t="shared" si="76"/>
        <v>4</v>
      </c>
      <c r="Q165" s="4">
        <f>IFERROR((SUMIF($J$2:K165,J165,$L$2:M165)-L165)/(COUNTIF($J$2:K165,J165)-1),0)</f>
        <v>2.5666666666666669</v>
      </c>
      <c r="R165" s="4">
        <f>IFERROR((SUMIF($AT$2:AT165,AT165,$AV$2:AW165)-AV165)/(COUNTIF($J$2:K165,J165)-1),0)</f>
        <v>0.26666666666666666</v>
      </c>
      <c r="S165" s="4">
        <f t="shared" si="86"/>
        <v>2.3000000000000003</v>
      </c>
      <c r="T165" s="5">
        <f>IFERROR((SUMIF($AY$2:AZ165,AY165,$BA$2:BB165)-BA165)/(COUNTIF($J$2:K165,K165)-1),0)</f>
        <v>1.8</v>
      </c>
      <c r="U165" s="5">
        <f>IFERROR((SUMIF($BD$2:BE165,BD165,$BF$2:BG165)-BF165)/(COUNTIF($J$2:K165,K165)-1),0)</f>
        <v>0.85</v>
      </c>
      <c r="V165" s="5">
        <f t="shared" si="87"/>
        <v>0.95000000000000007</v>
      </c>
      <c r="W165" s="9">
        <f>IFERROR((SUMIF($J$2:J165,J165,L$2:L165)-L165)/(COUNTIF($J$2:J165,J165)-1),0)</f>
        <v>2.1538461538461537</v>
      </c>
      <c r="X165" s="9">
        <f>IFERROR((SUMIF($J$2:J165,J165,M$2:M165)-M165)/(COUNTIF($J$2:J165,J165)-1),0)</f>
        <v>0.61538461538461542</v>
      </c>
      <c r="Y165" s="9">
        <f t="shared" si="88"/>
        <v>1.5384615384615383</v>
      </c>
      <c r="Z165" s="1">
        <f>IFERROR((SUMIF($K$2:K165,J165,$M$2:M165))/(COUNTIF($K$2:K165,J165)),0)</f>
        <v>2.8823529411764706</v>
      </c>
      <c r="AA165" s="1">
        <f>IFERROR((SUMIF($K$2:K165,J165,$L$2:L165))/(COUNTIF($K$2:K165,J165)),0)</f>
        <v>0.88235294117647056</v>
      </c>
      <c r="AB165" s="1">
        <f t="shared" si="89"/>
        <v>2</v>
      </c>
      <c r="AC165" s="9">
        <f>IFERROR((SUMIF($J$2:J165,K165,$L$2:L165))/(COUNTIF($J$2:J165,K165)),0)</f>
        <v>1.7777777777777777</v>
      </c>
      <c r="AD165" s="9">
        <f>IFERROR((SUMIF($J$2:J165,K165,$M$2:M165))/(COUNTIF($J$2:J165,K165)),0)</f>
        <v>1</v>
      </c>
      <c r="AE165" s="9">
        <f t="shared" si="90"/>
        <v>0.77777777777777768</v>
      </c>
      <c r="AF165" s="1">
        <f>IFERROR((SUMIF(K$2:K165,K165,M$2:M165)-M165)/(COUNTIF($K$2:K165,K165)-1),0)</f>
        <v>1.8181818181818181</v>
      </c>
      <c r="AG165" s="1">
        <f>IFERROR((SUMIF(K$2:K165,K165,L$2:L165)-L165)/(COUNTIF($K$2:K165,K165)-1),0)</f>
        <v>0.72727272727272729</v>
      </c>
      <c r="AH165" s="1">
        <f t="shared" si="91"/>
        <v>1.0909090909090908</v>
      </c>
      <c r="AI165" s="1">
        <f t="shared" si="92"/>
        <v>3</v>
      </c>
      <c r="AJ165" s="1">
        <f t="shared" si="93"/>
        <v>0</v>
      </c>
      <c r="AK165" s="1">
        <f>SUMIF($J$2:K165,J165,AI$2:AJ165)-AI165</f>
        <v>80</v>
      </c>
      <c r="AL165" s="1">
        <f>SUMIF($AY$2:AZ165,AY165,$BI$2:BJ165)-BI165</f>
        <v>38</v>
      </c>
      <c r="AM165" s="1">
        <f>IFERROR((AK165)/(COUNTIF($J$2:K165,J165)-1),0)</f>
        <v>2.6666666666666665</v>
      </c>
      <c r="AN165" s="1">
        <f>IFERROR((AL165)/(COUNTIF($J$2:K165,K165)-1),0)</f>
        <v>1.9</v>
      </c>
      <c r="AP165" t="str">
        <f t="shared" si="79"/>
        <v>LASK</v>
      </c>
      <c r="AQ165">
        <f>COUNTIF($J$2:J165,J165)</f>
        <v>14</v>
      </c>
      <c r="AR165">
        <f>COUNTIF($K$2:K165,K165)</f>
        <v>12</v>
      </c>
      <c r="AT165" s="1" t="str">
        <f t="shared" si="80"/>
        <v>Red Bull Salzburg</v>
      </c>
      <c r="AU165" s="1" t="str">
        <f t="shared" si="81"/>
        <v>SKN St. Pölten</v>
      </c>
      <c r="AV165">
        <f t="shared" si="82"/>
        <v>1</v>
      </c>
      <c r="AW165" s="1">
        <f t="shared" si="83"/>
        <v>5</v>
      </c>
      <c r="AY165" t="str">
        <f t="shared" si="32"/>
        <v>SKN St. Pölten</v>
      </c>
      <c r="AZ165" t="str">
        <f t="shared" si="33"/>
        <v>Red Bull Salzburg</v>
      </c>
      <c r="BA165">
        <f t="shared" si="34"/>
        <v>1</v>
      </c>
      <c r="BB165">
        <f t="shared" si="35"/>
        <v>5</v>
      </c>
      <c r="BD165" t="str">
        <f t="shared" si="36"/>
        <v>SKN St. Pölten</v>
      </c>
      <c r="BE165" t="str">
        <f t="shared" si="37"/>
        <v>Red Bull Salzburg</v>
      </c>
      <c r="BF165">
        <f t="shared" si="84"/>
        <v>5</v>
      </c>
      <c r="BG165">
        <f t="shared" si="85"/>
        <v>1</v>
      </c>
      <c r="BI165">
        <f t="shared" si="38"/>
        <v>0</v>
      </c>
      <c r="BJ165">
        <f t="shared" si="39"/>
        <v>3</v>
      </c>
    </row>
    <row r="166" spans="1:62" x14ac:dyDescent="0.25">
      <c r="A166" t="s">
        <v>47</v>
      </c>
      <c r="B166" t="s">
        <v>265</v>
      </c>
      <c r="C166" t="s">
        <v>105</v>
      </c>
      <c r="D166" t="s">
        <v>100</v>
      </c>
      <c r="E166" t="s">
        <v>64</v>
      </c>
      <c r="F166" s="15">
        <v>0.60416666666666663</v>
      </c>
      <c r="G166" s="16">
        <v>2543</v>
      </c>
      <c r="H166" s="17">
        <v>8</v>
      </c>
      <c r="I166" s="17">
        <v>0</v>
      </c>
      <c r="J166" s="1" t="s">
        <v>58</v>
      </c>
      <c r="K166" s="1" t="s">
        <v>216</v>
      </c>
      <c r="L166" s="20">
        <v>6</v>
      </c>
      <c r="M166" s="20">
        <v>1</v>
      </c>
      <c r="N166" s="1" t="str">
        <f t="shared" si="74"/>
        <v>S</v>
      </c>
      <c r="O166" s="1" t="str">
        <f t="shared" si="75"/>
        <v>N</v>
      </c>
      <c r="P166" s="1">
        <f t="shared" si="76"/>
        <v>5</v>
      </c>
      <c r="Q166" s="4">
        <f>IFERROR((SUMIF($J$2:K166,J166,$L$2:M166)-L166)/(COUNTIF($J$2:K166,J166)-1),0)</f>
        <v>1.25</v>
      </c>
      <c r="R166" s="4">
        <f>IFERROR((SUMIF($AT$2:AT166,AT166,$AV$2:AW166)-AV166)/(COUNTIF($J$2:K166,J166)-1),0)</f>
        <v>0.9</v>
      </c>
      <c r="S166" s="4">
        <f t="shared" si="86"/>
        <v>0.35</v>
      </c>
      <c r="T166" s="5">
        <f>IFERROR((SUMIF($AY$2:AZ166,AY166,$BA$2:BB166)-BA166)/(COUNTIF($J$2:K166,K166)-1),0)</f>
        <v>1.8</v>
      </c>
      <c r="U166" s="5">
        <f>IFERROR((SUMIF($BD$2:BE166,BD166,$BF$2:BG166)-BF166)/(COUNTIF($J$2:K166,K166)-1),0)</f>
        <v>1.75</v>
      </c>
      <c r="V166" s="5">
        <f t="shared" si="87"/>
        <v>5.0000000000000044E-2</v>
      </c>
      <c r="W166" s="9">
        <f>IFERROR((SUMIF($J$2:J166,J166,L$2:L166)-L166)/(COUNTIF($J$2:J166,J166)-1),0)</f>
        <v>1.1111111111111112</v>
      </c>
      <c r="X166" s="9">
        <f>IFERROR((SUMIF($J$2:J166,J166,M$2:M166)-M166)/(COUNTIF($J$2:J166,J166)-1),0)</f>
        <v>2</v>
      </c>
      <c r="Y166" s="9">
        <f t="shared" si="88"/>
        <v>-0.88888888888888884</v>
      </c>
      <c r="Z166" s="1">
        <f>IFERROR((SUMIF($K$2:K166,J166,$M$2:M166))/(COUNTIF($K$2:K166,J166)),0)</f>
        <v>1.3636363636363635</v>
      </c>
      <c r="AA166" s="1">
        <f>IFERROR((SUMIF($K$2:K166,J166,$L$2:L166))/(COUNTIF($K$2:K166,J166)),0)</f>
        <v>1.1818181818181819</v>
      </c>
      <c r="AB166" s="1">
        <f t="shared" si="89"/>
        <v>0.18181818181818166</v>
      </c>
      <c r="AC166" s="9">
        <f>IFERROR((SUMIF($J$2:J166,K166,$L$2:L166))/(COUNTIF($J$2:J166,K166)),0)</f>
        <v>1.8181818181818181</v>
      </c>
      <c r="AD166" s="9">
        <f>IFERROR((SUMIF($J$2:J166,K166,$M$2:M166))/(COUNTIF($J$2:J166,K166)),0)</f>
        <v>1.3636363636363635</v>
      </c>
      <c r="AE166" s="9">
        <f t="shared" si="90"/>
        <v>0.45454545454545459</v>
      </c>
      <c r="AF166" s="1">
        <f>IFERROR((SUMIF(K$2:K166,K166,M$2:M166)-M166)/(COUNTIF($K$2:K166,K166)-1),0)</f>
        <v>1.7777777777777777</v>
      </c>
      <c r="AG166" s="1">
        <f>IFERROR((SUMIF(K$2:K166,K166,L$2:L166)-L166)/(COUNTIF($K$2:K166,K166)-1),0)</f>
        <v>2.2222222222222223</v>
      </c>
      <c r="AH166" s="1">
        <f t="shared" si="91"/>
        <v>-0.44444444444444464</v>
      </c>
      <c r="AI166" s="1">
        <f t="shared" si="92"/>
        <v>3</v>
      </c>
      <c r="AJ166" s="1">
        <f t="shared" si="93"/>
        <v>0</v>
      </c>
      <c r="AK166" s="1">
        <f>SUMIF($J$2:K166,J166,AI$2:AJ166)-AI166</f>
        <v>17</v>
      </c>
      <c r="AL166" s="1">
        <f>SUMIF($AY$2:AZ166,AY166,$BI$2:BJ166)-BI166</f>
        <v>30</v>
      </c>
      <c r="AM166" s="1">
        <f>IFERROR((AK166)/(COUNTIF($J$2:K166,J166)-1),0)</f>
        <v>0.85</v>
      </c>
      <c r="AN166" s="1">
        <f>IFERROR((AL166)/(COUNTIF($J$2:K166,K166)-1),0)</f>
        <v>1.5</v>
      </c>
      <c r="AP166" t="str">
        <f t="shared" si="79"/>
        <v>SV Mattersburg</v>
      </c>
      <c r="AQ166">
        <f>COUNTIF($J$2:J166,J166)</f>
        <v>10</v>
      </c>
      <c r="AR166">
        <f>COUNTIF($K$2:K166,K166)</f>
        <v>10</v>
      </c>
      <c r="AT166" s="1" t="str">
        <f t="shared" si="80"/>
        <v>SC Rheindorf Altach</v>
      </c>
      <c r="AU166" s="1" t="str">
        <f t="shared" si="81"/>
        <v>TSV Hartberg</v>
      </c>
      <c r="AV166">
        <f t="shared" si="82"/>
        <v>1</v>
      </c>
      <c r="AW166" s="1">
        <f t="shared" si="83"/>
        <v>6</v>
      </c>
      <c r="AY166" t="str">
        <f t="shared" si="32"/>
        <v>TSV Hartberg</v>
      </c>
      <c r="AZ166" t="str">
        <f t="shared" si="33"/>
        <v>SC Rheindorf Altach</v>
      </c>
      <c r="BA166">
        <f t="shared" si="34"/>
        <v>1</v>
      </c>
      <c r="BB166">
        <f t="shared" si="35"/>
        <v>6</v>
      </c>
      <c r="BD166" t="str">
        <f t="shared" si="36"/>
        <v>TSV Hartberg</v>
      </c>
      <c r="BE166" t="str">
        <f t="shared" si="37"/>
        <v>SC Rheindorf Altach</v>
      </c>
      <c r="BF166">
        <f t="shared" si="84"/>
        <v>6</v>
      </c>
      <c r="BG166">
        <f t="shared" si="85"/>
        <v>1</v>
      </c>
      <c r="BI166">
        <f t="shared" si="38"/>
        <v>0</v>
      </c>
      <c r="BJ166">
        <f t="shared" si="39"/>
        <v>3</v>
      </c>
    </row>
    <row r="167" spans="1:62" x14ac:dyDescent="0.25">
      <c r="A167" t="s">
        <v>72</v>
      </c>
      <c r="B167" t="s">
        <v>325</v>
      </c>
      <c r="C167" t="s">
        <v>267</v>
      </c>
      <c r="D167" t="s">
        <v>106</v>
      </c>
      <c r="E167" t="s">
        <v>61</v>
      </c>
      <c r="F167" s="15">
        <v>0.875</v>
      </c>
      <c r="G167" s="16">
        <v>16457</v>
      </c>
      <c r="H167" s="17">
        <v>60</v>
      </c>
      <c r="I167" s="17">
        <v>0</v>
      </c>
      <c r="J167" s="1" t="s">
        <v>326</v>
      </c>
      <c r="K167" s="1" t="s">
        <v>40</v>
      </c>
      <c r="L167" s="20">
        <v>2</v>
      </c>
      <c r="M167" s="20">
        <v>1</v>
      </c>
      <c r="N167" s="1" t="str">
        <f t="shared" si="74"/>
        <v>S</v>
      </c>
      <c r="O167" s="1" t="str">
        <f t="shared" si="75"/>
        <v>N</v>
      </c>
      <c r="P167" s="1">
        <f t="shared" si="76"/>
        <v>1</v>
      </c>
      <c r="Q167" s="4">
        <f>IFERROR((SUMIF($J$2:K167,J167,$L$2:M167)-L167)/(COUNTIF($J$2:K167,J167)-1),0)</f>
        <v>0</v>
      </c>
      <c r="R167" s="4">
        <f>IFERROR((SUMIF($AT$2:AT167,AT167,$AV$2:AW167)-AV167)/(COUNTIF($J$2:K167,J167)-1),0)</f>
        <v>0</v>
      </c>
      <c r="S167" s="4">
        <f t="shared" si="86"/>
        <v>0</v>
      </c>
      <c r="T167" s="5">
        <f>IFERROR((SUMIF($AY$2:AZ167,AY167,$BA$2:BB167)-BA167)/(COUNTIF($J$2:K167,K167)-1),0)</f>
        <v>2.6451612903225805</v>
      </c>
      <c r="U167" s="5">
        <f>IFERROR((SUMIF($BD$2:BE167,BD167,$BF$2:BG167)-BF167)/(COUNTIF($J$2:K167,K167)-1),0)</f>
        <v>0.77419354838709675</v>
      </c>
      <c r="V167" s="5">
        <f t="shared" si="87"/>
        <v>1.8709677419354838</v>
      </c>
      <c r="W167" s="9">
        <f>IFERROR((SUMIF($J$2:J167,J167,L$2:L167)-L167)/(COUNTIF($J$2:J167,J167)-1),0)</f>
        <v>0</v>
      </c>
      <c r="X167" s="9">
        <f>IFERROR((SUMIF($J$2:J167,J167,M$2:M167)-M167)/(COUNTIF($J$2:J167,J167)-1),0)</f>
        <v>0</v>
      </c>
      <c r="Y167" s="9">
        <f t="shared" si="88"/>
        <v>0</v>
      </c>
      <c r="Z167" s="1">
        <f>IFERROR((SUMIF($K$2:K167,J167,$M$2:M167))/(COUNTIF($K$2:K167,J167)),0)</f>
        <v>0</v>
      </c>
      <c r="AA167" s="1">
        <f>IFERROR((SUMIF($K$2:K167,J167,$L$2:L167))/(COUNTIF($K$2:K167,J167)),0)</f>
        <v>0</v>
      </c>
      <c r="AB167" s="1">
        <f t="shared" si="89"/>
        <v>0</v>
      </c>
      <c r="AC167" s="9">
        <f>IFERROR((SUMIF($J$2:J167,K167,$L$2:L167))/(COUNTIF($J$2:J167,K167)),0)</f>
        <v>2.3571428571428572</v>
      </c>
      <c r="AD167" s="9">
        <f>IFERROR((SUMIF($J$2:J167,K167,$M$2:M167))/(COUNTIF($J$2:J167,K167)),0)</f>
        <v>0.6428571428571429</v>
      </c>
      <c r="AE167" s="9">
        <f t="shared" si="90"/>
        <v>1.7142857142857144</v>
      </c>
      <c r="AF167" s="1">
        <f>IFERROR((SUMIF(K$2:K167,K167,M$2:M167)-M167)/(COUNTIF($K$2:K167,K167)-1),0)</f>
        <v>2.8823529411764706</v>
      </c>
      <c r="AG167" s="1">
        <f>IFERROR((SUMIF(K$2:K167,K167,L$2:L167)-L167)/(COUNTIF($K$2:K167,K167)-1),0)</f>
        <v>0.88235294117647056</v>
      </c>
      <c r="AH167" s="1">
        <f t="shared" si="91"/>
        <v>2</v>
      </c>
      <c r="AI167" s="1">
        <f t="shared" si="92"/>
        <v>3</v>
      </c>
      <c r="AJ167" s="1">
        <f t="shared" si="93"/>
        <v>0</v>
      </c>
      <c r="AK167" s="1">
        <f>SUMIF($J$2:K167,J167,AI$2:AJ167)-AI167</f>
        <v>0</v>
      </c>
      <c r="AL167" s="1">
        <f>SUMIF($AY$2:AZ167,AY167,$BI$2:BJ167)-BI167</f>
        <v>83</v>
      </c>
      <c r="AM167" s="1">
        <f>IFERROR((AK167)/(COUNTIF($J$2:K167,J167)-1),0)</f>
        <v>0</v>
      </c>
      <c r="AN167" s="1">
        <f>IFERROR((AL167)/(COUNTIF($J$2:K167,K167)-1),0)</f>
        <v>2.6774193548387095</v>
      </c>
      <c r="AP167" t="e">
        <f t="shared" si="79"/>
        <v>#N/A</v>
      </c>
      <c r="AQ167">
        <f>COUNTIF($J$2:J167,J167)</f>
        <v>1</v>
      </c>
      <c r="AR167">
        <f>COUNTIF($K$2:K167,K167)</f>
        <v>18</v>
      </c>
      <c r="AT167" s="1" t="str">
        <f t="shared" si="80"/>
        <v>FC Brügge</v>
      </c>
      <c r="AU167" s="1" t="str">
        <f t="shared" si="81"/>
        <v>Red Bull Salzburg</v>
      </c>
      <c r="AV167">
        <f t="shared" si="82"/>
        <v>1</v>
      </c>
      <c r="AW167" s="1">
        <f t="shared" si="83"/>
        <v>2</v>
      </c>
      <c r="AY167" t="str">
        <f t="shared" si="32"/>
        <v>Red Bull Salzburg</v>
      </c>
      <c r="AZ167" t="str">
        <f t="shared" si="33"/>
        <v>FC Brügge</v>
      </c>
      <c r="BA167">
        <f t="shared" si="34"/>
        <v>1</v>
      </c>
      <c r="BB167">
        <f t="shared" si="35"/>
        <v>2</v>
      </c>
      <c r="BD167" t="str">
        <f t="shared" si="36"/>
        <v>Red Bull Salzburg</v>
      </c>
      <c r="BE167" t="str">
        <f t="shared" si="37"/>
        <v>FC Brügge</v>
      </c>
      <c r="BF167">
        <f t="shared" si="84"/>
        <v>2</v>
      </c>
      <c r="BG167">
        <f t="shared" si="85"/>
        <v>1</v>
      </c>
      <c r="BI167">
        <f t="shared" si="38"/>
        <v>0</v>
      </c>
      <c r="BJ167">
        <f t="shared" si="39"/>
        <v>3</v>
      </c>
    </row>
    <row r="168" spans="1:62" x14ac:dyDescent="0.25">
      <c r="A168" t="s">
        <v>72</v>
      </c>
      <c r="B168" t="s">
        <v>325</v>
      </c>
      <c r="C168" t="s">
        <v>267</v>
      </c>
      <c r="D168" t="s">
        <v>106</v>
      </c>
      <c r="E168" t="s">
        <v>61</v>
      </c>
      <c r="F168" s="15">
        <v>0.78819444444444453</v>
      </c>
      <c r="G168" s="16">
        <v>23850</v>
      </c>
      <c r="H168" s="17">
        <v>60</v>
      </c>
      <c r="I168" s="17">
        <v>0</v>
      </c>
      <c r="J168" s="1" t="s">
        <v>71</v>
      </c>
      <c r="K168" s="1" t="s">
        <v>356</v>
      </c>
      <c r="L168" s="20">
        <v>0</v>
      </c>
      <c r="M168" s="20">
        <v>1</v>
      </c>
      <c r="N168" s="1" t="str">
        <f t="shared" si="74"/>
        <v>N</v>
      </c>
      <c r="O168" s="1" t="str">
        <f t="shared" si="75"/>
        <v>S</v>
      </c>
      <c r="P168" s="1">
        <f t="shared" si="76"/>
        <v>-1</v>
      </c>
      <c r="Q168" s="4">
        <f>IFERROR((SUMIF($J$2:K168,J168,$L$2:M168)-L168)/(COUNTIF($J$2:K168,J168)-1),0)</f>
        <v>1.3225806451612903</v>
      </c>
      <c r="R168" s="4">
        <f>IFERROR((SUMIF($AT$2:AT168,AT168,$AV$2:AW168)-AV168)/(COUNTIF($J$2:K168,J168)-1),0)</f>
        <v>0.22580645161290322</v>
      </c>
      <c r="S168" s="4">
        <f t="shared" si="86"/>
        <v>1.096774193548387</v>
      </c>
      <c r="T168" s="5">
        <f>IFERROR((SUMIF($AY$2:AZ168,AY168,$BA$2:BB168)-BA168)/(COUNTIF($J$2:K168,K168)-1),0)</f>
        <v>0</v>
      </c>
      <c r="U168" s="5">
        <f>IFERROR((SUMIF($BD$2:BE168,BD168,$BF$2:BG168)-BF168)/(COUNTIF($J$2:K168,K168)-1),0)</f>
        <v>0</v>
      </c>
      <c r="V168" s="5">
        <f t="shared" si="87"/>
        <v>0</v>
      </c>
      <c r="W168" s="9">
        <f>IFERROR((SUMIF($J$2:J168,J168,L$2:L168)-L168)/(COUNTIF($J$2:J168,J168)-1),0)</f>
        <v>1.1428571428571428</v>
      </c>
      <c r="X168" s="9">
        <f>IFERROR((SUMIF($J$2:J168,J168,M$2:M168)-M168)/(COUNTIF($J$2:J168,J168)-1),0)</f>
        <v>0.5</v>
      </c>
      <c r="Y168" s="9">
        <f t="shared" si="88"/>
        <v>0.64285714285714279</v>
      </c>
      <c r="Z168" s="1">
        <f>IFERROR((SUMIF($K$2:K168,J168,$M$2:M168))/(COUNTIF($K$2:K168,J168)),0)</f>
        <v>1.4705882352941178</v>
      </c>
      <c r="AA168" s="1">
        <f>IFERROR((SUMIF($K$2:K168,J168,$L$2:L168))/(COUNTIF($K$2:K168,J168)),0)</f>
        <v>1.9411764705882353</v>
      </c>
      <c r="AB168" s="1">
        <f t="shared" si="89"/>
        <v>-0.47058823529411753</v>
      </c>
      <c r="AC168" s="9">
        <f>IFERROR((SUMIF($J$2:J168,K168,$L$2:L168))/(COUNTIF($J$2:J168,K168)),0)</f>
        <v>0</v>
      </c>
      <c r="AD168" s="9">
        <f>IFERROR((SUMIF($J$2:J168,K168,$M$2:M168))/(COUNTIF($J$2:J168,K168)),0)</f>
        <v>0</v>
      </c>
      <c r="AE168" s="9">
        <f t="shared" si="90"/>
        <v>0</v>
      </c>
      <c r="AF168" s="1">
        <f>IFERROR((SUMIF(K$2:K168,K168,M$2:M168)-M168)/(COUNTIF($K$2:K168,K168)-1),0)</f>
        <v>0</v>
      </c>
      <c r="AG168" s="1">
        <f>IFERROR((SUMIF(K$2:K168,K168,L$2:L168)-L168)/(COUNTIF($K$2:K168,K168)-1),0)</f>
        <v>0</v>
      </c>
      <c r="AH168" s="1">
        <f t="shared" si="91"/>
        <v>0</v>
      </c>
      <c r="AI168" s="1">
        <f t="shared" si="92"/>
        <v>0</v>
      </c>
      <c r="AJ168" s="1">
        <f t="shared" si="93"/>
        <v>3</v>
      </c>
      <c r="AK168" s="1">
        <f>SUMIF($J$2:K168,J168,AI$2:AJ168)-AI168</f>
        <v>43</v>
      </c>
      <c r="AL168" s="1">
        <f>SUMIF($AY$2:AZ168,AY168,$BI$2:BJ168)-BI168</f>
        <v>0</v>
      </c>
      <c r="AM168" s="1">
        <f>IFERROR((AK168)/(COUNTIF($J$2:K168,J168)-1),0)</f>
        <v>1.3870967741935485</v>
      </c>
      <c r="AN168" s="1">
        <f>IFERROR((AL168)/(COUNTIF($J$2:K168,K168)-1),0)</f>
        <v>0</v>
      </c>
      <c r="AP168" t="str">
        <f t="shared" si="79"/>
        <v>SC Rheindorf Altach</v>
      </c>
      <c r="AQ168">
        <f>COUNTIF($J$2:J168,J168)</f>
        <v>15</v>
      </c>
      <c r="AR168">
        <f>COUNTIF($K$2:K168,K168)</f>
        <v>1</v>
      </c>
      <c r="AT168" s="1" t="str">
        <f t="shared" si="80"/>
        <v>SK Rapid Wien</v>
      </c>
      <c r="AU168" s="1" t="str">
        <f t="shared" si="81"/>
        <v>Inter Mailand</v>
      </c>
      <c r="AV168">
        <f t="shared" si="82"/>
        <v>1</v>
      </c>
      <c r="AW168" s="1">
        <f t="shared" si="83"/>
        <v>0</v>
      </c>
      <c r="AY168" t="str">
        <f t="shared" si="32"/>
        <v>Inter Mailand</v>
      </c>
      <c r="AZ168" t="str">
        <f t="shared" si="33"/>
        <v>SK Rapid Wien</v>
      </c>
      <c r="BA168">
        <f t="shared" si="34"/>
        <v>1</v>
      </c>
      <c r="BB168">
        <f t="shared" si="35"/>
        <v>0</v>
      </c>
      <c r="BD168" t="str">
        <f t="shared" si="36"/>
        <v>Inter Mailand</v>
      </c>
      <c r="BE168" t="str">
        <f t="shared" si="37"/>
        <v>SK Rapid Wien</v>
      </c>
      <c r="BF168">
        <f t="shared" si="84"/>
        <v>0</v>
      </c>
      <c r="BG168">
        <f t="shared" si="85"/>
        <v>1</v>
      </c>
      <c r="BI168">
        <f t="shared" si="38"/>
        <v>3</v>
      </c>
      <c r="BJ168">
        <f t="shared" si="39"/>
        <v>0</v>
      </c>
    </row>
    <row r="169" spans="1:62" x14ac:dyDescent="0.25">
      <c r="A169" t="s">
        <v>41</v>
      </c>
      <c r="B169" t="s">
        <v>266</v>
      </c>
      <c r="C169" t="s">
        <v>267</v>
      </c>
      <c r="D169" t="s">
        <v>106</v>
      </c>
      <c r="E169" t="s">
        <v>141</v>
      </c>
      <c r="F169" s="15">
        <v>0.79166666666666663</v>
      </c>
      <c r="G169" s="16">
        <v>12295</v>
      </c>
      <c r="H169" s="17">
        <v>61</v>
      </c>
      <c r="I169" s="17">
        <v>0</v>
      </c>
      <c r="J169" s="1" t="s">
        <v>268</v>
      </c>
      <c r="K169" s="1" t="s">
        <v>80</v>
      </c>
      <c r="L169" s="20">
        <v>2</v>
      </c>
      <c r="M169" s="20">
        <v>1</v>
      </c>
      <c r="N169" s="1" t="str">
        <f t="shared" si="74"/>
        <v>S</v>
      </c>
      <c r="O169" s="1" t="str">
        <f t="shared" si="75"/>
        <v>N</v>
      </c>
      <c r="P169" s="1">
        <f t="shared" si="76"/>
        <v>1</v>
      </c>
      <c r="Q169" s="4">
        <f>IFERROR((SUMIF($J$2:K169,J169,$L$2:M169)-L169)/(COUNTIF($J$2:K169,J169)-1),0)</f>
        <v>0</v>
      </c>
      <c r="R169" s="4">
        <f>IFERROR((SUMIF($AT$2:AT169,AT169,$AV$2:AW169)-AV169)/(COUNTIF($J$2:K169,J169)-1),0)</f>
        <v>0</v>
      </c>
      <c r="S169" s="4">
        <f t="shared" si="86"/>
        <v>0</v>
      </c>
      <c r="T169" s="5">
        <f>IFERROR((SUMIF($AY$2:AZ169,AY169,$BA$2:BB169)-BA169)/(COUNTIF($J$2:K169,K169)-1),0)</f>
        <v>1.5714285714285714</v>
      </c>
      <c r="U169" s="5">
        <f>IFERROR((SUMIF($BD$2:BE169,BD169,$BF$2:BG169)-BF169)/(COUNTIF($J$2:K169,K169)-1),0)</f>
        <v>1</v>
      </c>
      <c r="V169" s="5">
        <f t="shared" si="87"/>
        <v>0.5714285714285714</v>
      </c>
      <c r="W169" s="9">
        <f>IFERROR((SUMIF($J$2:J169,J169,L$2:L169)-L169)/(COUNTIF($J$2:J169,J169)-1),0)</f>
        <v>0</v>
      </c>
      <c r="X169" s="9">
        <f>IFERROR((SUMIF($J$2:J169,J169,M$2:M169)-M169)/(COUNTIF($J$2:J169,J169)-1),0)</f>
        <v>0</v>
      </c>
      <c r="Y169" s="9">
        <f t="shared" si="88"/>
        <v>0</v>
      </c>
      <c r="Z169" s="1">
        <f>IFERROR((SUMIF($K$2:K169,J169,$M$2:M169))/(COUNTIF($K$2:K169,J169)),0)</f>
        <v>0</v>
      </c>
      <c r="AA169" s="1">
        <f>IFERROR((SUMIF($K$2:K169,J169,$L$2:L169))/(COUNTIF($K$2:K169,J169)),0)</f>
        <v>0</v>
      </c>
      <c r="AB169" s="1">
        <f t="shared" si="89"/>
        <v>0</v>
      </c>
      <c r="AC169" s="9">
        <f>IFERROR((SUMIF($J$2:J169,K169,$L$2:L169))/(COUNTIF($J$2:J169,K169)),0)</f>
        <v>2.1818181818181817</v>
      </c>
      <c r="AD169" s="9">
        <f>IFERROR((SUMIF($J$2:J169,K169,$M$2:M169))/(COUNTIF($J$2:J169,K169)),0)</f>
        <v>1.1818181818181819</v>
      </c>
      <c r="AE169" s="9">
        <f t="shared" si="90"/>
        <v>0.99999999999999978</v>
      </c>
      <c r="AF169" s="1">
        <f>IFERROR((SUMIF(K$2:K169,K169,M$2:M169)-M169)/(COUNTIF($K$2:K169,K169)-1),0)</f>
        <v>0.9</v>
      </c>
      <c r="AG169" s="1">
        <f>IFERROR((SUMIF(K$2:K169,K169,L$2:L169)-L169)/(COUNTIF($K$2:K169,K169)-1),0)</f>
        <v>0.8</v>
      </c>
      <c r="AH169" s="1">
        <f t="shared" si="91"/>
        <v>9.9999999999999978E-2</v>
      </c>
      <c r="AI169" s="1">
        <f t="shared" si="92"/>
        <v>3</v>
      </c>
      <c r="AJ169" s="1">
        <f t="shared" si="93"/>
        <v>0</v>
      </c>
      <c r="AK169" s="1">
        <f>SUMIF($J$2:K169,J169,AI$2:AJ169)-AI169</f>
        <v>0</v>
      </c>
      <c r="AL169" s="1">
        <f>SUMIF($AY$2:AZ169,AY169,$BI$2:BJ169)-BI169</f>
        <v>36</v>
      </c>
      <c r="AM169" s="1">
        <f>IFERROR((AK169)/(COUNTIF($J$2:K169,J169)-1),0)</f>
        <v>0</v>
      </c>
      <c r="AN169" s="1">
        <f>IFERROR((AL169)/(COUNTIF($J$2:K169,K169)-1),0)</f>
        <v>1.7142857142857142</v>
      </c>
      <c r="AP169" t="e">
        <f t="shared" si="79"/>
        <v>#N/A</v>
      </c>
      <c r="AQ169">
        <f>COUNTIF($J$2:J169,J169)</f>
        <v>1</v>
      </c>
      <c r="AR169">
        <f>COUNTIF($K$2:K169,K169)</f>
        <v>11</v>
      </c>
      <c r="AT169" s="1" t="str">
        <f t="shared" si="80"/>
        <v>Grazer AK 1902</v>
      </c>
      <c r="AU169" s="1" t="str">
        <f t="shared" si="81"/>
        <v>FK Austria Wien</v>
      </c>
      <c r="AV169">
        <f t="shared" si="82"/>
        <v>1</v>
      </c>
      <c r="AW169" s="1">
        <f t="shared" si="83"/>
        <v>2</v>
      </c>
      <c r="AY169" t="str">
        <f t="shared" si="32"/>
        <v>FK Austria Wien</v>
      </c>
      <c r="AZ169" t="str">
        <f t="shared" si="33"/>
        <v>Grazer AK 1902</v>
      </c>
      <c r="BA169">
        <f t="shared" si="34"/>
        <v>1</v>
      </c>
      <c r="BB169">
        <f t="shared" si="35"/>
        <v>2</v>
      </c>
      <c r="BD169" t="str">
        <f t="shared" si="36"/>
        <v>FK Austria Wien</v>
      </c>
      <c r="BE169" t="str">
        <f t="shared" si="37"/>
        <v>Grazer AK 1902</v>
      </c>
      <c r="BF169">
        <f t="shared" si="84"/>
        <v>2</v>
      </c>
      <c r="BG169">
        <f t="shared" si="85"/>
        <v>1</v>
      </c>
      <c r="BI169">
        <f t="shared" si="38"/>
        <v>0</v>
      </c>
      <c r="BJ169">
        <f t="shared" si="39"/>
        <v>3</v>
      </c>
    </row>
    <row r="170" spans="1:62" x14ac:dyDescent="0.25">
      <c r="A170" t="s">
        <v>41</v>
      </c>
      <c r="B170" t="s">
        <v>343</v>
      </c>
      <c r="C170" t="s">
        <v>267</v>
      </c>
      <c r="D170" t="s">
        <v>106</v>
      </c>
      <c r="E170" t="s">
        <v>43</v>
      </c>
      <c r="F170" s="15">
        <v>0.5</v>
      </c>
      <c r="G170" s="16">
        <v>5328</v>
      </c>
      <c r="H170" s="17">
        <v>63</v>
      </c>
      <c r="I170" s="17">
        <v>0</v>
      </c>
      <c r="J170" s="1" t="s">
        <v>0</v>
      </c>
      <c r="K170" s="1" t="s">
        <v>65</v>
      </c>
      <c r="L170" s="20">
        <v>6</v>
      </c>
      <c r="M170" s="20">
        <v>0</v>
      </c>
      <c r="N170" s="1" t="str">
        <f t="shared" si="74"/>
        <v>S</v>
      </c>
      <c r="O170" s="1" t="str">
        <f t="shared" si="75"/>
        <v>N</v>
      </c>
      <c r="P170" s="1">
        <f t="shared" si="76"/>
        <v>6</v>
      </c>
      <c r="Q170" s="4">
        <f>IFERROR((SUMIF($J$2:K170,J170,$L$2:M170)-L170)/(COUNTIF($J$2:K170,J170)-1),0)</f>
        <v>2.12</v>
      </c>
      <c r="R170" s="4">
        <f>IFERROR((SUMIF($AT$2:AT170,AT170,$AV$2:AW170)-AV170)/(COUNTIF($J$2:K170,J170)-1),0)</f>
        <v>0.44</v>
      </c>
      <c r="S170" s="4">
        <f t="shared" si="86"/>
        <v>1.6800000000000002</v>
      </c>
      <c r="T170" s="5">
        <f>IFERROR((SUMIF($AY$2:AZ170,AY170,$BA$2:BB170)-BA170)/(COUNTIF($J$2:K170,K170)-1),0)</f>
        <v>1.7619047619047619</v>
      </c>
      <c r="U170" s="5">
        <f>IFERROR((SUMIF($BD$2:BE170,BD170,$BF$2:BG170)-BF170)/(COUNTIF($J$2:K170,K170)-1),0)</f>
        <v>1.0476190476190477</v>
      </c>
      <c r="V170" s="5">
        <f t="shared" si="87"/>
        <v>0.71428571428571419</v>
      </c>
      <c r="W170" s="9">
        <f>IFERROR((SUMIF($J$2:J170,J170,L$2:L170)-L170)/(COUNTIF($J$2:J170,J170)-1),0)</f>
        <v>2.1818181818181817</v>
      </c>
      <c r="X170" s="9">
        <f>IFERROR((SUMIF($J$2:J170,J170,M$2:M170)-M170)/(COUNTIF($J$2:J170,J170)-1),0)</f>
        <v>1</v>
      </c>
      <c r="Y170" s="9">
        <f t="shared" si="88"/>
        <v>1.1818181818181817</v>
      </c>
      <c r="Z170" s="1">
        <f>IFERROR((SUMIF($K$2:K170,J170,$M$2:M170))/(COUNTIF($K$2:K170,J170)),0)</f>
        <v>2.0714285714285716</v>
      </c>
      <c r="AA170" s="1">
        <f>IFERROR((SUMIF($K$2:K170,J170,$L$2:L170))/(COUNTIF($K$2:K170,J170)),0)</f>
        <v>0.7142857142857143</v>
      </c>
      <c r="AB170" s="1">
        <f t="shared" si="89"/>
        <v>1.3571428571428572</v>
      </c>
      <c r="AC170" s="9">
        <f>IFERROR((SUMIF($J$2:J170,K170,$L$2:L170))/(COUNTIF($J$2:J170,K170)),0)</f>
        <v>1.7777777777777777</v>
      </c>
      <c r="AD170" s="9">
        <f>IFERROR((SUMIF($J$2:J170,K170,$M$2:M170))/(COUNTIF($J$2:J170,K170)),0)</f>
        <v>1</v>
      </c>
      <c r="AE170" s="9">
        <f t="shared" si="90"/>
        <v>0.77777777777777768</v>
      </c>
      <c r="AF170" s="1">
        <f>IFERROR((SUMIF(K$2:K170,K170,M$2:M170)-M170)/(COUNTIF($K$2:K170,K170)-1),0)</f>
        <v>1.75</v>
      </c>
      <c r="AG170" s="1">
        <f>IFERROR((SUMIF(K$2:K170,K170,L$2:L170)-L170)/(COUNTIF($K$2:K170,K170)-1),0)</f>
        <v>1.0833333333333333</v>
      </c>
      <c r="AH170" s="1">
        <f t="shared" si="91"/>
        <v>0.66666666666666674</v>
      </c>
      <c r="AI170" s="1">
        <f t="shared" si="92"/>
        <v>3</v>
      </c>
      <c r="AJ170" s="1">
        <f t="shared" si="93"/>
        <v>0</v>
      </c>
      <c r="AK170" s="1">
        <f>SUMIF($J$2:K170,J170,AI$2:AJ170)-AI170</f>
        <v>52</v>
      </c>
      <c r="AL170" s="1">
        <f>SUMIF($AY$2:AZ170,AY170,$BI$2:BJ170)-BI170</f>
        <v>38</v>
      </c>
      <c r="AM170" s="1">
        <f>IFERROR((AK170)/(COUNTIF($J$2:K170,J170)-1),0)</f>
        <v>2.08</v>
      </c>
      <c r="AN170" s="1">
        <f>IFERROR((AL170)/(COUNTIF($J$2:K170,K170)-1),0)</f>
        <v>1.8095238095238095</v>
      </c>
      <c r="AP170" t="str">
        <f t="shared" si="79"/>
        <v>Lillestrøm SK</v>
      </c>
      <c r="AQ170">
        <f>COUNTIF($J$2:J170,J170)</f>
        <v>12</v>
      </c>
      <c r="AR170">
        <f>COUNTIF($K$2:K170,K170)</f>
        <v>13</v>
      </c>
      <c r="AT170" s="1" t="str">
        <f t="shared" si="80"/>
        <v>LASK</v>
      </c>
      <c r="AU170" s="1" t="str">
        <f t="shared" si="81"/>
        <v>SKN St. Pölten</v>
      </c>
      <c r="AV170">
        <f t="shared" si="82"/>
        <v>0</v>
      </c>
      <c r="AW170" s="1">
        <f t="shared" si="83"/>
        <v>6</v>
      </c>
      <c r="AY170" t="str">
        <f t="shared" si="32"/>
        <v>SKN St. Pölten</v>
      </c>
      <c r="AZ170" t="str">
        <f t="shared" si="33"/>
        <v>LASK</v>
      </c>
      <c r="BA170">
        <f t="shared" si="34"/>
        <v>0</v>
      </c>
      <c r="BB170">
        <f t="shared" si="35"/>
        <v>6</v>
      </c>
      <c r="BD170" t="str">
        <f t="shared" si="36"/>
        <v>SKN St. Pölten</v>
      </c>
      <c r="BE170" t="str">
        <f t="shared" si="37"/>
        <v>LASK</v>
      </c>
      <c r="BF170">
        <f t="shared" si="84"/>
        <v>6</v>
      </c>
      <c r="BG170">
        <f t="shared" si="85"/>
        <v>0</v>
      </c>
      <c r="BI170">
        <f t="shared" si="38"/>
        <v>0</v>
      </c>
      <c r="BJ170">
        <f t="shared" si="39"/>
        <v>3</v>
      </c>
    </row>
    <row r="171" spans="1:62" x14ac:dyDescent="0.25">
      <c r="A171" t="s">
        <v>41</v>
      </c>
      <c r="B171" t="s">
        <v>327</v>
      </c>
      <c r="C171" t="s">
        <v>267</v>
      </c>
      <c r="D171" t="s">
        <v>106</v>
      </c>
      <c r="E171" t="s">
        <v>64</v>
      </c>
      <c r="F171" s="15">
        <v>0.625</v>
      </c>
      <c r="G171" s="16">
        <v>2170</v>
      </c>
      <c r="H171" s="17">
        <v>3</v>
      </c>
      <c r="I171" s="17">
        <v>0</v>
      </c>
      <c r="J171" s="1" t="s">
        <v>199</v>
      </c>
      <c r="K171" s="1" t="s">
        <v>40</v>
      </c>
      <c r="L171" s="20">
        <v>1</v>
      </c>
      <c r="M171" s="20">
        <v>2</v>
      </c>
      <c r="N171" s="1" t="str">
        <f t="shared" si="74"/>
        <v>N</v>
      </c>
      <c r="O171" s="1" t="str">
        <f t="shared" si="75"/>
        <v>S</v>
      </c>
      <c r="P171" s="1">
        <f t="shared" si="76"/>
        <v>-1</v>
      </c>
      <c r="Q171" s="4">
        <f>IFERROR((SUMIF($J$2:K171,J171,$L$2:M171)-L171)/(COUNTIF($J$2:K171,J171)-1),0)</f>
        <v>0</v>
      </c>
      <c r="R171" s="4">
        <f>IFERROR((SUMIF($AT$2:AT171,AT171,$AV$2:AW171)-AV171)/(COUNTIF($J$2:K171,J171)-1),0)</f>
        <v>0</v>
      </c>
      <c r="S171" s="4">
        <f t="shared" si="86"/>
        <v>0</v>
      </c>
      <c r="T171" s="5">
        <f>IFERROR((SUMIF($AY$2:AZ171,AY171,$BA$2:BB171)-BA171)/(COUNTIF($J$2:K171,K171)-1),0)</f>
        <v>2.59375</v>
      </c>
      <c r="U171" s="5">
        <f>IFERROR((SUMIF($BD$2:BE171,BD171,$BF$2:BG171)-BF171)/(COUNTIF($J$2:K171,K171)-1),0)</f>
        <v>0.8125</v>
      </c>
      <c r="V171" s="5">
        <f t="shared" si="87"/>
        <v>1.78125</v>
      </c>
      <c r="W171" s="9">
        <f>IFERROR((SUMIF($J$2:J171,J171,L$2:L171)-L171)/(COUNTIF($J$2:J171,J171)-1),0)</f>
        <v>0</v>
      </c>
      <c r="X171" s="9">
        <f>IFERROR((SUMIF($J$2:J171,J171,M$2:M171)-M171)/(COUNTIF($J$2:J171,J171)-1),0)</f>
        <v>0</v>
      </c>
      <c r="Y171" s="9">
        <f t="shared" si="88"/>
        <v>0</v>
      </c>
      <c r="Z171" s="1">
        <f>IFERROR((SUMIF($K$2:K171,J171,$M$2:M171))/(COUNTIF($K$2:K171,J171)),0)</f>
        <v>0</v>
      </c>
      <c r="AA171" s="1">
        <f>IFERROR((SUMIF($K$2:K171,J171,$L$2:L171))/(COUNTIF($K$2:K171,J171)),0)</f>
        <v>0</v>
      </c>
      <c r="AB171" s="1">
        <f t="shared" si="89"/>
        <v>0</v>
      </c>
      <c r="AC171" s="9">
        <f>IFERROR((SUMIF($J$2:J171,K171,$L$2:L171))/(COUNTIF($J$2:J171,K171)),0)</f>
        <v>2.3571428571428572</v>
      </c>
      <c r="AD171" s="9">
        <f>IFERROR((SUMIF($J$2:J171,K171,$M$2:M171))/(COUNTIF($J$2:J171,K171)),0)</f>
        <v>0.6428571428571429</v>
      </c>
      <c r="AE171" s="9">
        <f t="shared" si="90"/>
        <v>1.7142857142857144</v>
      </c>
      <c r="AF171" s="1">
        <f>IFERROR((SUMIF(K$2:K171,K171,M$2:M171)-M171)/(COUNTIF($K$2:K171,K171)-1),0)</f>
        <v>2.7777777777777777</v>
      </c>
      <c r="AG171" s="1">
        <f>IFERROR((SUMIF(K$2:K171,K171,L$2:L171)-L171)/(COUNTIF($K$2:K171,K171)-1),0)</f>
        <v>0.94444444444444442</v>
      </c>
      <c r="AH171" s="1">
        <f t="shared" si="91"/>
        <v>1.8333333333333333</v>
      </c>
      <c r="AI171" s="1">
        <f t="shared" si="92"/>
        <v>0</v>
      </c>
      <c r="AJ171" s="1">
        <f t="shared" si="93"/>
        <v>3</v>
      </c>
      <c r="AK171" s="1">
        <f>SUMIF($J$2:K171,J171,AI$2:AJ171)-AI171</f>
        <v>0</v>
      </c>
      <c r="AL171" s="1">
        <f>SUMIF($AY$2:AZ171,AY171,$BI$2:BJ171)-BI171</f>
        <v>83</v>
      </c>
      <c r="AM171" s="1">
        <f>IFERROR((AK171)/(COUNTIF($J$2:K171,J171)-1),0)</f>
        <v>0</v>
      </c>
      <c r="AN171" s="1">
        <f>IFERROR((AL171)/(COUNTIF($J$2:K171,K171)-1),0)</f>
        <v>2.59375</v>
      </c>
      <c r="AP171" t="e">
        <f t="shared" si="79"/>
        <v>#N/A</v>
      </c>
      <c r="AQ171">
        <f>COUNTIF($J$2:J171,J171)</f>
        <v>1</v>
      </c>
      <c r="AR171">
        <f>COUNTIF($K$2:K171,K171)</f>
        <v>19</v>
      </c>
      <c r="AT171" s="1" t="str">
        <f t="shared" si="80"/>
        <v>SC Wiener Neustadt</v>
      </c>
      <c r="AU171" s="1" t="str">
        <f t="shared" si="81"/>
        <v>Red Bull Salzburg</v>
      </c>
      <c r="AV171">
        <f t="shared" si="82"/>
        <v>2</v>
      </c>
      <c r="AW171" s="1">
        <f t="shared" si="83"/>
        <v>1</v>
      </c>
      <c r="AY171" t="str">
        <f t="shared" si="32"/>
        <v>Red Bull Salzburg</v>
      </c>
      <c r="AZ171" t="str">
        <f t="shared" si="33"/>
        <v>SC Wiener Neustadt</v>
      </c>
      <c r="BA171">
        <f t="shared" si="34"/>
        <v>2</v>
      </c>
      <c r="BB171">
        <f t="shared" si="35"/>
        <v>1</v>
      </c>
      <c r="BD171" t="str">
        <f t="shared" si="36"/>
        <v>Red Bull Salzburg</v>
      </c>
      <c r="BE171" t="str">
        <f t="shared" si="37"/>
        <v>SC Wiener Neustadt</v>
      </c>
      <c r="BF171">
        <f t="shared" si="84"/>
        <v>1</v>
      </c>
      <c r="BG171">
        <f t="shared" si="85"/>
        <v>2</v>
      </c>
      <c r="BI171">
        <f t="shared" si="38"/>
        <v>3</v>
      </c>
      <c r="BJ171">
        <f t="shared" si="39"/>
        <v>0</v>
      </c>
    </row>
    <row r="172" spans="1:62" x14ac:dyDescent="0.25">
      <c r="A172" t="s">
        <v>41</v>
      </c>
      <c r="B172" t="s">
        <v>327</v>
      </c>
      <c r="C172" t="s">
        <v>267</v>
      </c>
      <c r="D172" t="s">
        <v>106</v>
      </c>
      <c r="E172" t="s">
        <v>64</v>
      </c>
      <c r="F172" s="15">
        <v>0.71875</v>
      </c>
      <c r="G172" s="16">
        <v>12700</v>
      </c>
      <c r="H172" s="17">
        <v>3</v>
      </c>
      <c r="I172" s="17">
        <v>0</v>
      </c>
      <c r="J172" s="1" t="s">
        <v>71</v>
      </c>
      <c r="K172" s="1" t="s">
        <v>216</v>
      </c>
      <c r="L172" s="20">
        <v>5</v>
      </c>
      <c r="M172" s="20">
        <v>2</v>
      </c>
      <c r="N172" s="1" t="str">
        <f t="shared" si="74"/>
        <v>S</v>
      </c>
      <c r="O172" s="1" t="str">
        <f t="shared" si="75"/>
        <v>N</v>
      </c>
      <c r="P172" s="1">
        <f t="shared" si="76"/>
        <v>3</v>
      </c>
      <c r="Q172" s="4">
        <f>IFERROR((SUMIF($J$2:K172,J172,$L$2:M172)-L172)/(COUNTIF($J$2:K172,J172)-1),0)</f>
        <v>1.28125</v>
      </c>
      <c r="R172" s="4">
        <f>IFERROR((SUMIF($AT$2:AT172,AT172,$AV$2:AW172)-AV172)/(COUNTIF($J$2:K172,J172)-1),0)</f>
        <v>0.25</v>
      </c>
      <c r="S172" s="4">
        <f t="shared" si="86"/>
        <v>1.03125</v>
      </c>
      <c r="T172" s="5">
        <f>IFERROR((SUMIF($AY$2:AZ172,AY172,$BA$2:BB172)-BA172)/(COUNTIF($J$2:K172,K172)-1),0)</f>
        <v>1.7619047619047619</v>
      </c>
      <c r="U172" s="5">
        <f>IFERROR((SUMIF($BD$2:BE172,BD172,$BF$2:BG172)-BF172)/(COUNTIF($J$2:K172,K172)-1),0)</f>
        <v>1.9523809523809523</v>
      </c>
      <c r="V172" s="5">
        <f t="shared" si="87"/>
        <v>-0.19047619047619047</v>
      </c>
      <c r="W172" s="9">
        <f>IFERROR((SUMIF($J$2:J172,J172,L$2:L172)-L172)/(COUNTIF($J$2:J172,J172)-1),0)</f>
        <v>1.0666666666666667</v>
      </c>
      <c r="X172" s="9">
        <f>IFERROR((SUMIF($J$2:J172,J172,M$2:M172)-M172)/(COUNTIF($J$2:J172,J172)-1),0)</f>
        <v>0.53333333333333333</v>
      </c>
      <c r="Y172" s="9">
        <f t="shared" si="88"/>
        <v>0.53333333333333333</v>
      </c>
      <c r="Z172" s="1">
        <f>IFERROR((SUMIF($K$2:K172,J172,$M$2:M172))/(COUNTIF($K$2:K172,J172)),0)</f>
        <v>1.4705882352941178</v>
      </c>
      <c r="AA172" s="1">
        <f>IFERROR((SUMIF($K$2:K172,J172,$L$2:L172))/(COUNTIF($K$2:K172,J172)),0)</f>
        <v>1.9411764705882353</v>
      </c>
      <c r="AB172" s="1">
        <f t="shared" si="89"/>
        <v>-0.47058823529411753</v>
      </c>
      <c r="AC172" s="9">
        <f>IFERROR((SUMIF($J$2:J172,K172,$L$2:L172))/(COUNTIF($J$2:J172,K172)),0)</f>
        <v>1.8181818181818181</v>
      </c>
      <c r="AD172" s="9">
        <f>IFERROR((SUMIF($J$2:J172,K172,$M$2:M172))/(COUNTIF($J$2:J172,K172)),0)</f>
        <v>1.3636363636363635</v>
      </c>
      <c r="AE172" s="9">
        <f t="shared" si="90"/>
        <v>0.45454545454545459</v>
      </c>
      <c r="AF172" s="1">
        <f>IFERROR((SUMIF(K$2:K172,K172,M$2:M172)-M172)/(COUNTIF($K$2:K172,K172)-1),0)</f>
        <v>1.7</v>
      </c>
      <c r="AG172" s="1">
        <f>IFERROR((SUMIF(K$2:K172,K172,L$2:L172)-L172)/(COUNTIF($K$2:K172,K172)-1),0)</f>
        <v>2.6</v>
      </c>
      <c r="AH172" s="1">
        <f t="shared" si="91"/>
        <v>-0.90000000000000013</v>
      </c>
      <c r="AI172" s="1">
        <f t="shared" si="92"/>
        <v>3</v>
      </c>
      <c r="AJ172" s="1">
        <f t="shared" si="93"/>
        <v>0</v>
      </c>
      <c r="AK172" s="1">
        <f>SUMIF($J$2:K172,J172,AI$2:AJ172)-AI172</f>
        <v>43</v>
      </c>
      <c r="AL172" s="1">
        <f>SUMIF($AY$2:AZ172,AY172,$BI$2:BJ172)-BI172</f>
        <v>30</v>
      </c>
      <c r="AM172" s="1">
        <f>IFERROR((AK172)/(COUNTIF($J$2:K172,J172)-1),0)</f>
        <v>1.34375</v>
      </c>
      <c r="AN172" s="1">
        <f>IFERROR((AL172)/(COUNTIF($J$2:K172,K172)-1),0)</f>
        <v>1.4285714285714286</v>
      </c>
      <c r="AP172" t="str">
        <f t="shared" si="79"/>
        <v>SC Rheindorf Altach</v>
      </c>
      <c r="AQ172">
        <f>COUNTIF($J$2:J172,J172)</f>
        <v>16</v>
      </c>
      <c r="AR172">
        <f>COUNTIF($K$2:K172,K172)</f>
        <v>11</v>
      </c>
      <c r="AT172" s="1" t="str">
        <f t="shared" si="80"/>
        <v>SK Rapid Wien</v>
      </c>
      <c r="AU172" s="1" t="str">
        <f t="shared" si="81"/>
        <v>TSV Hartberg</v>
      </c>
      <c r="AV172">
        <f t="shared" si="82"/>
        <v>2</v>
      </c>
      <c r="AW172" s="1">
        <f t="shared" si="83"/>
        <v>5</v>
      </c>
      <c r="AY172" t="str">
        <f t="shared" si="32"/>
        <v>TSV Hartberg</v>
      </c>
      <c r="AZ172" t="str">
        <f t="shared" si="33"/>
        <v>SK Rapid Wien</v>
      </c>
      <c r="BA172">
        <f t="shared" si="34"/>
        <v>2</v>
      </c>
      <c r="BB172">
        <f t="shared" si="35"/>
        <v>5</v>
      </c>
      <c r="BD172" t="str">
        <f t="shared" si="36"/>
        <v>TSV Hartberg</v>
      </c>
      <c r="BE172" t="str">
        <f t="shared" si="37"/>
        <v>SK Rapid Wien</v>
      </c>
      <c r="BF172">
        <f t="shared" si="84"/>
        <v>5</v>
      </c>
      <c r="BG172">
        <f t="shared" si="85"/>
        <v>2</v>
      </c>
      <c r="BI172">
        <f t="shared" si="38"/>
        <v>0</v>
      </c>
      <c r="BJ172">
        <f t="shared" si="39"/>
        <v>3</v>
      </c>
    </row>
    <row r="173" spans="1:62" x14ac:dyDescent="0.25">
      <c r="A173" t="s">
        <v>72</v>
      </c>
      <c r="B173" t="s">
        <v>328</v>
      </c>
      <c r="C173" t="s">
        <v>267</v>
      </c>
      <c r="D173" t="s">
        <v>106</v>
      </c>
      <c r="E173" t="s">
        <v>61</v>
      </c>
      <c r="F173" s="15">
        <v>0.78819444444444453</v>
      </c>
      <c r="G173" s="16">
        <v>24717</v>
      </c>
      <c r="H173" s="17">
        <v>4</v>
      </c>
      <c r="I173" s="17">
        <v>0</v>
      </c>
      <c r="J173" s="1" t="s">
        <v>40</v>
      </c>
      <c r="K173" s="1" t="s">
        <v>326</v>
      </c>
      <c r="L173" s="20">
        <v>4</v>
      </c>
      <c r="M173" s="20">
        <v>0</v>
      </c>
      <c r="N173" s="1" t="str">
        <f t="shared" si="74"/>
        <v>S</v>
      </c>
      <c r="O173" s="1" t="str">
        <f t="shared" si="75"/>
        <v>N</v>
      </c>
      <c r="P173" s="1">
        <f t="shared" si="76"/>
        <v>4</v>
      </c>
      <c r="Q173" s="4">
        <f>IFERROR((SUMIF($J$2:K173,J173,$L$2:M173)-L173)/(COUNTIF($J$2:K173,J173)-1),0)</f>
        <v>2.5757575757575757</v>
      </c>
      <c r="R173" s="4">
        <f>IFERROR((SUMIF($AT$2:AT173,AT173,$AV$2:AW173)-AV173)/(COUNTIF($J$2:K173,J173)-1),0)</f>
        <v>0.27272727272727271</v>
      </c>
      <c r="S173" s="4">
        <f t="shared" si="86"/>
        <v>2.3030303030303028</v>
      </c>
      <c r="T173" s="5">
        <f>IFERROR((SUMIF($AY$2:AZ173,AY173,$BA$2:BB173)-BA173)/(COUNTIF($J$2:K173,K173)-1),0)</f>
        <v>2</v>
      </c>
      <c r="U173" s="5">
        <f>IFERROR((SUMIF($BD$2:BE173,BD173,$BF$2:BG173)-BF173)/(COUNTIF($J$2:K173,K173)-1),0)</f>
        <v>1</v>
      </c>
      <c r="V173" s="5">
        <f t="shared" si="87"/>
        <v>1</v>
      </c>
      <c r="W173" s="9">
        <f>IFERROR((SUMIF($J$2:J173,J173,L$2:L173)-L173)/(COUNTIF($J$2:J173,J173)-1),0)</f>
        <v>2.3571428571428572</v>
      </c>
      <c r="X173" s="9">
        <f>IFERROR((SUMIF($J$2:J173,J173,M$2:M173)-M173)/(COUNTIF($J$2:J173,J173)-1),0)</f>
        <v>0.6428571428571429</v>
      </c>
      <c r="Y173" s="9">
        <f t="shared" si="88"/>
        <v>1.7142857142857144</v>
      </c>
      <c r="Z173" s="1">
        <f>IFERROR((SUMIF($K$2:K173,J173,$M$2:M173))/(COUNTIF($K$2:K173,J173)),0)</f>
        <v>2.736842105263158</v>
      </c>
      <c r="AA173" s="1">
        <f>IFERROR((SUMIF($K$2:K173,J173,$L$2:L173))/(COUNTIF($K$2:K173,J173)),0)</f>
        <v>0.94736842105263153</v>
      </c>
      <c r="AB173" s="1">
        <f t="shared" si="89"/>
        <v>1.7894736842105265</v>
      </c>
      <c r="AC173" s="9">
        <f>IFERROR((SUMIF($J$2:J173,K173,$L$2:L173))/(COUNTIF($J$2:J173,K173)),0)</f>
        <v>2</v>
      </c>
      <c r="AD173" s="9">
        <f>IFERROR((SUMIF($J$2:J173,K173,$M$2:M173))/(COUNTIF($J$2:J173,K173)),0)</f>
        <v>1</v>
      </c>
      <c r="AE173" s="9">
        <f t="shared" si="90"/>
        <v>1</v>
      </c>
      <c r="AF173" s="1">
        <f>IFERROR((SUMIF(K$2:K173,K173,M$2:M173)-M173)/(COUNTIF($K$2:K173,K173)-1),0)</f>
        <v>0</v>
      </c>
      <c r="AG173" s="1">
        <f>IFERROR((SUMIF(K$2:K173,K173,L$2:L173)-L173)/(COUNTIF($K$2:K173,K173)-1),0)</f>
        <v>0</v>
      </c>
      <c r="AH173" s="1">
        <f t="shared" si="91"/>
        <v>0</v>
      </c>
      <c r="AI173" s="1">
        <f t="shared" si="92"/>
        <v>3</v>
      </c>
      <c r="AJ173" s="1">
        <f t="shared" si="93"/>
        <v>0</v>
      </c>
      <c r="AK173" s="1">
        <f>SUMIF($J$2:K173,J173,AI$2:AJ173)-AI173</f>
        <v>86</v>
      </c>
      <c r="AL173" s="1">
        <f>SUMIF($AY$2:AZ173,AY173,$BI$2:BJ173)-BI173</f>
        <v>3</v>
      </c>
      <c r="AM173" s="1">
        <f>IFERROR((AK173)/(COUNTIF($J$2:K173,J173)-1),0)</f>
        <v>2.606060606060606</v>
      </c>
      <c r="AN173" s="1">
        <f>IFERROR((AL173)/(COUNTIF($J$2:K173,K173)-1),0)</f>
        <v>3</v>
      </c>
      <c r="AP173" t="str">
        <f t="shared" si="79"/>
        <v>LASK</v>
      </c>
      <c r="AQ173">
        <f>COUNTIF($J$2:J173,J173)</f>
        <v>15</v>
      </c>
      <c r="AR173">
        <f>COUNTIF($K$2:K173,K173)</f>
        <v>1</v>
      </c>
      <c r="AT173" s="1" t="str">
        <f t="shared" si="80"/>
        <v>Red Bull Salzburg</v>
      </c>
      <c r="AU173" s="1" t="str">
        <f t="shared" si="81"/>
        <v>FC Brügge</v>
      </c>
      <c r="AV173">
        <f t="shared" si="82"/>
        <v>0</v>
      </c>
      <c r="AW173" s="1">
        <f t="shared" si="83"/>
        <v>4</v>
      </c>
      <c r="AY173" t="str">
        <f t="shared" si="32"/>
        <v>FC Brügge</v>
      </c>
      <c r="AZ173" t="str">
        <f t="shared" si="33"/>
        <v>Red Bull Salzburg</v>
      </c>
      <c r="BA173">
        <f t="shared" si="34"/>
        <v>0</v>
      </c>
      <c r="BB173">
        <f t="shared" si="35"/>
        <v>4</v>
      </c>
      <c r="BD173" t="str">
        <f t="shared" si="36"/>
        <v>FC Brügge</v>
      </c>
      <c r="BE173" t="str">
        <f t="shared" si="37"/>
        <v>Red Bull Salzburg</v>
      </c>
      <c r="BF173">
        <f t="shared" si="84"/>
        <v>4</v>
      </c>
      <c r="BG173">
        <f t="shared" si="85"/>
        <v>0</v>
      </c>
      <c r="BI173">
        <f t="shared" si="38"/>
        <v>0</v>
      </c>
      <c r="BJ173">
        <f t="shared" si="39"/>
        <v>3</v>
      </c>
    </row>
    <row r="174" spans="1:62" x14ac:dyDescent="0.25">
      <c r="A174" t="s">
        <v>47</v>
      </c>
      <c r="B174" t="s">
        <v>269</v>
      </c>
      <c r="C174" t="s">
        <v>267</v>
      </c>
      <c r="D174" t="s">
        <v>106</v>
      </c>
      <c r="E174" t="s">
        <v>141</v>
      </c>
      <c r="F174" s="15">
        <v>0.8125</v>
      </c>
      <c r="G174" s="16">
        <v>6009</v>
      </c>
      <c r="H174" s="17">
        <v>7</v>
      </c>
      <c r="I174" s="17">
        <v>0</v>
      </c>
      <c r="J174" s="1" t="s">
        <v>0</v>
      </c>
      <c r="K174" s="1" t="s">
        <v>80</v>
      </c>
      <c r="L174" s="20">
        <v>2</v>
      </c>
      <c r="M174" s="20">
        <v>0</v>
      </c>
      <c r="N174" s="1" t="str">
        <f t="shared" si="74"/>
        <v>S</v>
      </c>
      <c r="O174" s="1" t="str">
        <f t="shared" si="75"/>
        <v>N</v>
      </c>
      <c r="P174" s="1">
        <f t="shared" si="76"/>
        <v>2</v>
      </c>
      <c r="Q174" s="4">
        <f>IFERROR((SUMIF($J$2:K174,J174,$L$2:M174)-L174)/(COUNTIF($J$2:K174,J174)-1),0)</f>
        <v>2.2692307692307692</v>
      </c>
      <c r="R174" s="4">
        <f>IFERROR((SUMIF($AT$2:AT174,AT174,$AV$2:AW174)-AV174)/(COUNTIF($J$2:K174,J174)-1),0)</f>
        <v>0.42307692307692307</v>
      </c>
      <c r="S174" s="4">
        <f t="shared" si="86"/>
        <v>1.846153846153846</v>
      </c>
      <c r="T174" s="5">
        <f>IFERROR((SUMIF($AY$2:AZ174,AY174,$BA$2:BB174)-BA174)/(COUNTIF($J$2:K174,K174)-1),0)</f>
        <v>1.5454545454545454</v>
      </c>
      <c r="U174" s="5">
        <f>IFERROR((SUMIF($BD$2:BE174,BD174,$BF$2:BG174)-BF174)/(COUNTIF($J$2:K174,K174)-1),0)</f>
        <v>1.0454545454545454</v>
      </c>
      <c r="V174" s="5">
        <f t="shared" si="87"/>
        <v>0.5</v>
      </c>
      <c r="W174" s="9">
        <f>IFERROR((SUMIF($J$2:J174,J174,L$2:L174)-L174)/(COUNTIF($J$2:J174,J174)-1),0)</f>
        <v>2.5</v>
      </c>
      <c r="X174" s="9">
        <f>IFERROR((SUMIF($J$2:J174,J174,M$2:M174)-M174)/(COUNTIF($J$2:J174,J174)-1),0)</f>
        <v>0.91666666666666663</v>
      </c>
      <c r="Y174" s="9">
        <f t="shared" si="88"/>
        <v>1.5833333333333335</v>
      </c>
      <c r="Z174" s="1">
        <f>IFERROR((SUMIF($K$2:K174,J174,$M$2:M174))/(COUNTIF($K$2:K174,J174)),0)</f>
        <v>2.0714285714285716</v>
      </c>
      <c r="AA174" s="1">
        <f>IFERROR((SUMIF($K$2:K174,J174,$L$2:L174))/(COUNTIF($K$2:K174,J174)),0)</f>
        <v>0.7142857142857143</v>
      </c>
      <c r="AB174" s="1">
        <f t="shared" si="89"/>
        <v>1.3571428571428572</v>
      </c>
      <c r="AC174" s="9">
        <f>IFERROR((SUMIF($J$2:J174,K174,$L$2:L174))/(COUNTIF($J$2:J174,K174)),0)</f>
        <v>2.1818181818181817</v>
      </c>
      <c r="AD174" s="9">
        <f>IFERROR((SUMIF($J$2:J174,K174,$M$2:M174))/(COUNTIF($J$2:J174,K174)),0)</f>
        <v>1.1818181818181819</v>
      </c>
      <c r="AE174" s="9">
        <f t="shared" si="90"/>
        <v>0.99999999999999978</v>
      </c>
      <c r="AF174" s="1">
        <f>IFERROR((SUMIF(K$2:K174,K174,M$2:M174)-M174)/(COUNTIF($K$2:K174,K174)-1),0)</f>
        <v>0.90909090909090906</v>
      </c>
      <c r="AG174" s="1">
        <f>IFERROR((SUMIF(K$2:K174,K174,L$2:L174)-L174)/(COUNTIF($K$2:K174,K174)-1),0)</f>
        <v>0.90909090909090906</v>
      </c>
      <c r="AH174" s="1">
        <f t="shared" si="91"/>
        <v>0</v>
      </c>
      <c r="AI174" s="1">
        <f t="shared" si="92"/>
        <v>3</v>
      </c>
      <c r="AJ174" s="1">
        <f t="shared" si="93"/>
        <v>0</v>
      </c>
      <c r="AK174" s="1">
        <f>SUMIF($J$2:K174,J174,AI$2:AJ174)-AI174</f>
        <v>55</v>
      </c>
      <c r="AL174" s="1">
        <f>SUMIF($AY$2:AZ174,AY174,$BI$2:BJ174)-BI174</f>
        <v>36</v>
      </c>
      <c r="AM174" s="1">
        <f>IFERROR((AK174)/(COUNTIF($J$2:K174,J174)-1),0)</f>
        <v>2.1153846153846154</v>
      </c>
      <c r="AN174" s="1">
        <f>IFERROR((AL174)/(COUNTIF($J$2:K174,K174)-1),0)</f>
        <v>1.6363636363636365</v>
      </c>
      <c r="AP174" t="str">
        <f t="shared" si="79"/>
        <v>Lillestrøm SK</v>
      </c>
      <c r="AQ174">
        <f>COUNTIF($J$2:J174,J174)</f>
        <v>13</v>
      </c>
      <c r="AR174">
        <f>COUNTIF($K$2:K174,K174)</f>
        <v>12</v>
      </c>
      <c r="AT174" s="1" t="str">
        <f t="shared" si="80"/>
        <v>LASK</v>
      </c>
      <c r="AU174" s="1" t="str">
        <f t="shared" si="81"/>
        <v>FK Austria Wien</v>
      </c>
      <c r="AV174">
        <f t="shared" si="82"/>
        <v>0</v>
      </c>
      <c r="AW174" s="1">
        <f t="shared" si="83"/>
        <v>2</v>
      </c>
      <c r="AY174" t="str">
        <f t="shared" si="32"/>
        <v>FK Austria Wien</v>
      </c>
      <c r="AZ174" t="str">
        <f t="shared" si="33"/>
        <v>LASK</v>
      </c>
      <c r="BA174">
        <f t="shared" si="34"/>
        <v>0</v>
      </c>
      <c r="BB174">
        <f t="shared" si="35"/>
        <v>2</v>
      </c>
      <c r="BD174" t="str">
        <f t="shared" si="36"/>
        <v>FK Austria Wien</v>
      </c>
      <c r="BE174" t="str">
        <f t="shared" si="37"/>
        <v>LASK</v>
      </c>
      <c r="BF174">
        <f t="shared" si="84"/>
        <v>2</v>
      </c>
      <c r="BG174">
        <f t="shared" si="85"/>
        <v>0</v>
      </c>
      <c r="BI174">
        <f t="shared" si="38"/>
        <v>0</v>
      </c>
      <c r="BJ174">
        <f t="shared" si="39"/>
        <v>3</v>
      </c>
    </row>
    <row r="175" spans="1:62" x14ac:dyDescent="0.25">
      <c r="A175" t="s">
        <v>47</v>
      </c>
      <c r="B175" t="s">
        <v>347</v>
      </c>
      <c r="C175" t="s">
        <v>267</v>
      </c>
      <c r="D175" t="s">
        <v>106</v>
      </c>
      <c r="E175" t="s">
        <v>43</v>
      </c>
      <c r="F175" s="15">
        <v>0.70833333333333337</v>
      </c>
      <c r="G175" s="16">
        <v>3198</v>
      </c>
      <c r="H175" s="17">
        <v>70</v>
      </c>
      <c r="I175" s="17">
        <v>0</v>
      </c>
      <c r="J175" s="1" t="s">
        <v>49</v>
      </c>
      <c r="K175" s="1" t="s">
        <v>58</v>
      </c>
      <c r="L175" s="20">
        <v>0</v>
      </c>
      <c r="M175" s="20">
        <v>0</v>
      </c>
      <c r="N175" s="1" t="str">
        <f t="shared" si="74"/>
        <v>U</v>
      </c>
      <c r="O175" s="1" t="str">
        <f t="shared" si="75"/>
        <v>U</v>
      </c>
      <c r="P175" s="1">
        <f t="shared" si="76"/>
        <v>0</v>
      </c>
      <c r="Q175" s="4">
        <f>IFERROR((SUMIF($J$2:K175,J175,$L$2:M175)-L175)/(COUNTIF($J$2:K175,J175)-1),0)</f>
        <v>1.6666666666666667</v>
      </c>
      <c r="R175" s="4">
        <f>IFERROR((SUMIF($AT$2:AT175,AT175,$AV$2:AW175)-AV175)/(COUNTIF($J$2:K175,J175)-1),0)</f>
        <v>0.80952380952380953</v>
      </c>
      <c r="S175" s="4">
        <f t="shared" si="86"/>
        <v>0.85714285714285721</v>
      </c>
      <c r="T175" s="5">
        <f>IFERROR((SUMIF($AY$2:AZ175,AY175,$BA$2:BB175)-BA175)/(COUNTIF($J$2:K175,K175)-1),0)</f>
        <v>1.4761904761904763</v>
      </c>
      <c r="U175" s="5">
        <f>IFERROR((SUMIF($BD$2:BE175,BD175,$BF$2:BG175)-BF175)/(COUNTIF($J$2:K175,K175)-1),0)</f>
        <v>1.5238095238095237</v>
      </c>
      <c r="V175" s="5">
        <f t="shared" si="87"/>
        <v>-4.761904761904745E-2</v>
      </c>
      <c r="W175" s="9">
        <f>IFERROR((SUMIF($J$2:J175,J175,L$2:L175)-L175)/(COUNTIF($J$2:J175,J175)-1),0)</f>
        <v>1.8181818181818181</v>
      </c>
      <c r="X175" s="9">
        <f>IFERROR((SUMIF($J$2:J175,J175,M$2:M175)-M175)/(COUNTIF($J$2:J175,J175)-1),0)</f>
        <v>1.5454545454545454</v>
      </c>
      <c r="Y175" s="9">
        <f t="shared" si="88"/>
        <v>0.27272727272727271</v>
      </c>
      <c r="Z175" s="1">
        <f>IFERROR((SUMIF($K$2:K175,J175,$M$2:M175))/(COUNTIF($K$2:K175,J175)),0)</f>
        <v>1.5</v>
      </c>
      <c r="AA175" s="1">
        <f>IFERROR((SUMIF($K$2:K175,J175,$L$2:L175))/(COUNTIF($K$2:K175,J175)),0)</f>
        <v>1.2</v>
      </c>
      <c r="AB175" s="1">
        <f t="shared" si="89"/>
        <v>0.30000000000000004</v>
      </c>
      <c r="AC175" s="9">
        <f>IFERROR((SUMIF($J$2:J175,K175,$L$2:L175))/(COUNTIF($J$2:J175,K175)),0)</f>
        <v>1.6</v>
      </c>
      <c r="AD175" s="9">
        <f>IFERROR((SUMIF($J$2:J175,K175,$M$2:M175))/(COUNTIF($J$2:J175,K175)),0)</f>
        <v>1.9</v>
      </c>
      <c r="AE175" s="9">
        <f t="shared" si="90"/>
        <v>-0.29999999999999982</v>
      </c>
      <c r="AF175" s="1">
        <f>IFERROR((SUMIF(K$2:K175,K175,M$2:M175)-M175)/(COUNTIF($K$2:K175,K175)-1),0)</f>
        <v>1.3636363636363635</v>
      </c>
      <c r="AG175" s="1">
        <f>IFERROR((SUMIF(K$2:K175,K175,L$2:L175)-L175)/(COUNTIF($K$2:K175,K175)-1),0)</f>
        <v>1.1818181818181819</v>
      </c>
      <c r="AH175" s="1">
        <f t="shared" si="91"/>
        <v>0.18181818181818166</v>
      </c>
      <c r="AI175" s="1">
        <f t="shared" si="92"/>
        <v>1</v>
      </c>
      <c r="AJ175" s="1">
        <f t="shared" si="93"/>
        <v>1</v>
      </c>
      <c r="AK175" s="1">
        <f>SUMIF($J$2:K175,J175,AI$2:AJ175)-AI175</f>
        <v>33</v>
      </c>
      <c r="AL175" s="1">
        <f>SUMIF($AY$2:AZ175,AY175,$BI$2:BJ175)-BI175</f>
        <v>20</v>
      </c>
      <c r="AM175" s="1">
        <f>IFERROR((AK175)/(COUNTIF($J$2:K175,J175)-1),0)</f>
        <v>1.5714285714285714</v>
      </c>
      <c r="AN175" s="1">
        <f>IFERROR((AL175)/(COUNTIF($J$2:K175,K175)-1),0)</f>
        <v>0.95238095238095233</v>
      </c>
      <c r="AP175" t="str">
        <f t="shared" si="79"/>
        <v>FK Austria Wien</v>
      </c>
      <c r="AQ175">
        <f>COUNTIF($J$2:J175,J175)</f>
        <v>12</v>
      </c>
      <c r="AR175">
        <f>COUNTIF($K$2:K175,K175)</f>
        <v>12</v>
      </c>
      <c r="AT175" s="1" t="str">
        <f t="shared" si="80"/>
        <v>Wolfsberger AC</v>
      </c>
      <c r="AU175" s="1" t="str">
        <f t="shared" si="81"/>
        <v>SC Rheindorf Altach</v>
      </c>
      <c r="AV175">
        <f t="shared" si="82"/>
        <v>0</v>
      </c>
      <c r="AW175" s="1">
        <f t="shared" si="83"/>
        <v>0</v>
      </c>
      <c r="AY175" t="str">
        <f t="shared" si="32"/>
        <v>SC Rheindorf Altach</v>
      </c>
      <c r="AZ175" t="str">
        <f t="shared" si="33"/>
        <v>Wolfsberger AC</v>
      </c>
      <c r="BA175">
        <f t="shared" si="34"/>
        <v>0</v>
      </c>
      <c r="BB175">
        <f t="shared" si="35"/>
        <v>0</v>
      </c>
      <c r="BD175" t="str">
        <f t="shared" si="36"/>
        <v>SC Rheindorf Altach</v>
      </c>
      <c r="BE175" t="str">
        <f t="shared" si="37"/>
        <v>Wolfsberger AC</v>
      </c>
      <c r="BF175">
        <f t="shared" si="84"/>
        <v>0</v>
      </c>
      <c r="BG175">
        <f t="shared" si="85"/>
        <v>0</v>
      </c>
      <c r="BI175">
        <f t="shared" si="38"/>
        <v>1</v>
      </c>
      <c r="BJ175">
        <f t="shared" si="39"/>
        <v>1</v>
      </c>
    </row>
    <row r="176" spans="1:62" x14ac:dyDescent="0.25">
      <c r="A176" t="s">
        <v>47</v>
      </c>
      <c r="B176" t="s">
        <v>347</v>
      </c>
      <c r="C176" t="s">
        <v>267</v>
      </c>
      <c r="D176" t="s">
        <v>106</v>
      </c>
      <c r="E176" t="s">
        <v>43</v>
      </c>
      <c r="F176" s="15">
        <v>0.70833333333333337</v>
      </c>
      <c r="G176" s="16">
        <v>1957</v>
      </c>
      <c r="H176" s="17">
        <v>70</v>
      </c>
      <c r="I176" s="17">
        <v>0</v>
      </c>
      <c r="J176" s="1" t="s">
        <v>56</v>
      </c>
      <c r="K176" s="1" t="s">
        <v>245</v>
      </c>
      <c r="L176" s="20">
        <v>3</v>
      </c>
      <c r="M176" s="20">
        <v>0</v>
      </c>
      <c r="N176" s="1" t="str">
        <f t="shared" si="74"/>
        <v>S</v>
      </c>
      <c r="O176" s="1" t="str">
        <f t="shared" si="75"/>
        <v>N</v>
      </c>
      <c r="P176" s="1">
        <f t="shared" si="76"/>
        <v>3</v>
      </c>
      <c r="Q176" s="4">
        <f>IFERROR((SUMIF($J$2:K176,J176,$L$2:M176)-L176)/(COUNTIF($J$2:K176,J176)-1),0)</f>
        <v>0.8571428571428571</v>
      </c>
      <c r="R176" s="4">
        <f>IFERROR((SUMIF($AT$2:AT176,AT176,$AV$2:AW176)-AV176)/(COUNTIF($J$2:K176,J176)-1),0)</f>
        <v>1</v>
      </c>
      <c r="S176" s="4">
        <f t="shared" si="86"/>
        <v>-0.1428571428571429</v>
      </c>
      <c r="T176" s="5">
        <f>IFERROR((SUMIF($AY$2:AZ176,AY176,$BA$2:BB176)-BA176)/(COUNTIF($J$2:K176,K176)-1),0)</f>
        <v>1.2380952380952381</v>
      </c>
      <c r="U176" s="5">
        <f>IFERROR((SUMIF($BD$2:BE176,BD176,$BF$2:BG176)-BF176)/(COUNTIF($J$2:K176,K176)-1),0)</f>
        <v>1.5714285714285714</v>
      </c>
      <c r="V176" s="5">
        <f t="shared" si="87"/>
        <v>-0.33333333333333326</v>
      </c>
      <c r="W176" s="9">
        <f>IFERROR((SUMIF($J$2:J176,J176,L$2:L176)-L176)/(COUNTIF($J$2:J176,J176)-1),0)</f>
        <v>1</v>
      </c>
      <c r="X176" s="9">
        <f>IFERROR((SUMIF($J$2:J176,J176,M$2:M176)-M176)/(COUNTIF($J$2:J176,J176)-1),0)</f>
        <v>2.1</v>
      </c>
      <c r="Y176" s="9">
        <f t="shared" si="88"/>
        <v>-1.1000000000000001</v>
      </c>
      <c r="Z176" s="1">
        <f>IFERROR((SUMIF($K$2:K176,J176,$M$2:M176))/(COUNTIF($K$2:K176,J176)),0)</f>
        <v>0.72727272727272729</v>
      </c>
      <c r="AA176" s="1">
        <f>IFERROR((SUMIF($K$2:K176,J176,$L$2:L176))/(COUNTIF($K$2:K176,J176)),0)</f>
        <v>2.1818181818181817</v>
      </c>
      <c r="AB176" s="1">
        <f t="shared" si="89"/>
        <v>-1.4545454545454544</v>
      </c>
      <c r="AC176" s="9">
        <f>IFERROR((SUMIF($J$2:J176,K176,$L$2:L176))/(COUNTIF($J$2:J176,K176)),0)</f>
        <v>0.77777777777777779</v>
      </c>
      <c r="AD176" s="9">
        <f>IFERROR((SUMIF($J$2:J176,K176,$M$2:M176))/(COUNTIF($J$2:J176,K176)),0)</f>
        <v>1.1111111111111112</v>
      </c>
      <c r="AE176" s="9">
        <f t="shared" si="90"/>
        <v>-0.33333333333333337</v>
      </c>
      <c r="AF176" s="1">
        <f>IFERROR((SUMIF(K$2:K176,K176,M$2:M176)-M176)/(COUNTIF($K$2:K176,K176)-1),0)</f>
        <v>1.5833333333333333</v>
      </c>
      <c r="AG176" s="1">
        <f>IFERROR((SUMIF(K$2:K176,K176,L$2:L176)-L176)/(COUNTIF($K$2:K176,K176)-1),0)</f>
        <v>1.9166666666666667</v>
      </c>
      <c r="AH176" s="1">
        <f t="shared" si="91"/>
        <v>-0.33333333333333348</v>
      </c>
      <c r="AI176" s="1">
        <f t="shared" si="92"/>
        <v>3</v>
      </c>
      <c r="AJ176" s="1">
        <f t="shared" si="93"/>
        <v>0</v>
      </c>
      <c r="AK176" s="1">
        <f>SUMIF($J$2:K176,J176,AI$2:AJ176)-AI176</f>
        <v>11</v>
      </c>
      <c r="AL176" s="1">
        <f>SUMIF($AY$2:AZ176,AY176,$BI$2:BJ176)-BI176</f>
        <v>23</v>
      </c>
      <c r="AM176" s="1">
        <f>IFERROR((AK176)/(COUNTIF($J$2:K176,J176)-1),0)</f>
        <v>0.52380952380952384</v>
      </c>
      <c r="AN176" s="1">
        <f>IFERROR((AL176)/(COUNTIF($J$2:K176,K176)-1),0)</f>
        <v>1.0952380952380953</v>
      </c>
      <c r="AP176" t="str">
        <f t="shared" si="79"/>
        <v>SK Rapid Wien</v>
      </c>
      <c r="AQ176">
        <f>COUNTIF($J$2:J176,J176)</f>
        <v>11</v>
      </c>
      <c r="AR176">
        <f>COUNTIF($K$2:K176,K176)</f>
        <v>13</v>
      </c>
      <c r="AT176" s="1" t="str">
        <f t="shared" si="80"/>
        <v>FC Admira Wacker Mödling</v>
      </c>
      <c r="AU176" s="1" t="str">
        <f t="shared" si="81"/>
        <v>FC Wacker Innsbruck</v>
      </c>
      <c r="AV176">
        <f t="shared" si="82"/>
        <v>0</v>
      </c>
      <c r="AW176" s="1">
        <f t="shared" si="83"/>
        <v>3</v>
      </c>
      <c r="AY176" t="str">
        <f t="shared" si="32"/>
        <v>FC Wacker Innsbruck</v>
      </c>
      <c r="AZ176" t="str">
        <f t="shared" si="33"/>
        <v>FC Admira Wacker Mödling</v>
      </c>
      <c r="BA176">
        <f t="shared" si="34"/>
        <v>0</v>
      </c>
      <c r="BB176">
        <f t="shared" si="35"/>
        <v>3</v>
      </c>
      <c r="BD176" t="str">
        <f t="shared" si="36"/>
        <v>FC Wacker Innsbruck</v>
      </c>
      <c r="BE176" t="str">
        <f t="shared" si="37"/>
        <v>FC Admira Wacker Mödling</v>
      </c>
      <c r="BF176">
        <f t="shared" si="84"/>
        <v>3</v>
      </c>
      <c r="BG176">
        <f t="shared" si="85"/>
        <v>0</v>
      </c>
      <c r="BI176">
        <f t="shared" si="38"/>
        <v>0</v>
      </c>
      <c r="BJ176">
        <f t="shared" si="39"/>
        <v>3</v>
      </c>
    </row>
    <row r="177" spans="1:62" x14ac:dyDescent="0.25">
      <c r="A177" t="s">
        <v>47</v>
      </c>
      <c r="B177" t="s">
        <v>301</v>
      </c>
      <c r="C177" t="s">
        <v>267</v>
      </c>
      <c r="D177" t="s">
        <v>106</v>
      </c>
      <c r="E177" t="s">
        <v>64</v>
      </c>
      <c r="F177" s="15">
        <v>0.60416666666666663</v>
      </c>
      <c r="G177" s="16">
        <v>6200</v>
      </c>
      <c r="H177" s="17">
        <v>71</v>
      </c>
      <c r="I177" s="17">
        <v>0</v>
      </c>
      <c r="J177" s="1" t="s">
        <v>76</v>
      </c>
      <c r="K177" s="1" t="s">
        <v>68</v>
      </c>
      <c r="L177" s="20">
        <v>1</v>
      </c>
      <c r="M177" s="20">
        <v>1</v>
      </c>
      <c r="N177" s="1" t="str">
        <f t="shared" si="74"/>
        <v>U</v>
      </c>
      <c r="O177" s="1" t="str">
        <f t="shared" si="75"/>
        <v>U</v>
      </c>
      <c r="P177" s="1">
        <f t="shared" si="76"/>
        <v>0</v>
      </c>
      <c r="Q177" s="4">
        <f>IFERROR((SUMIF($J$2:K177,J177,$L$2:M177)-L177)/(COUNTIF($J$2:K177,J177)-1),0)</f>
        <v>1.35</v>
      </c>
      <c r="R177" s="4">
        <f>IFERROR((SUMIF($AT$2:AT177,AT177,$AV$2:AW177)-AV177)/(COUNTIF($J$2:K177,J177)-1),0)</f>
        <v>0.95</v>
      </c>
      <c r="S177" s="4">
        <f t="shared" si="86"/>
        <v>0.40000000000000013</v>
      </c>
      <c r="T177" s="5">
        <f>IFERROR((SUMIF($AY$2:AZ177,AY177,$BA$2:BB177)-BA177)/(COUNTIF($J$2:K177,K177)-1),0)</f>
        <v>1.125</v>
      </c>
      <c r="U177" s="5">
        <f>IFERROR((SUMIF($BD$2:BE177,BD177,$BF$2:BG177)-BF177)/(COUNTIF($J$2:K177,K177)-1),0)</f>
        <v>1.375</v>
      </c>
      <c r="V177" s="5">
        <f t="shared" si="87"/>
        <v>-0.25</v>
      </c>
      <c r="W177" s="9">
        <f>IFERROR((SUMIF($J$2:J177,J177,L$2:L177)-L177)/(COUNTIF($J$2:J177,J177)-1),0)</f>
        <v>1.2</v>
      </c>
      <c r="X177" s="9">
        <f>IFERROR((SUMIF($J$2:J177,J177,M$2:M177)-M177)/(COUNTIF($J$2:J177,J177)-1),0)</f>
        <v>1.9</v>
      </c>
      <c r="Y177" s="9">
        <f t="shared" si="88"/>
        <v>-0.7</v>
      </c>
      <c r="Z177" s="1">
        <f>IFERROR((SUMIF($K$2:K177,J177,$M$2:M177))/(COUNTIF($K$2:K177,J177)),0)</f>
        <v>1.5</v>
      </c>
      <c r="AA177" s="1">
        <f>IFERROR((SUMIF($K$2:K177,J177,$L$2:L177))/(COUNTIF($K$2:K177,J177)),0)</f>
        <v>1.7</v>
      </c>
      <c r="AB177" s="1">
        <f t="shared" si="89"/>
        <v>-0.19999999999999996</v>
      </c>
      <c r="AC177" s="9">
        <f>IFERROR((SUMIF($J$2:J177,K177,$L$2:L177))/(COUNTIF($J$2:J177,K177)),0)</f>
        <v>1.3636363636363635</v>
      </c>
      <c r="AD177" s="9">
        <f>IFERROR((SUMIF($J$2:J177,K177,$M$2:M177))/(COUNTIF($J$2:J177,K177)),0)</f>
        <v>1.2727272727272727</v>
      </c>
      <c r="AE177" s="9">
        <f t="shared" si="90"/>
        <v>9.0909090909090828E-2</v>
      </c>
      <c r="AF177" s="1">
        <f>IFERROR((SUMIF(K$2:K177,K177,M$2:M177)-M177)/(COUNTIF($K$2:K177,K177)-1),0)</f>
        <v>0.92307692307692313</v>
      </c>
      <c r="AG177" s="1">
        <f>IFERROR((SUMIF(K$2:K177,K177,L$2:L177)-L177)/(COUNTIF($K$2:K177,K177)-1),0)</f>
        <v>1.4615384615384615</v>
      </c>
      <c r="AH177" s="1">
        <f t="shared" si="91"/>
        <v>-0.53846153846153832</v>
      </c>
      <c r="AI177" s="1">
        <f t="shared" si="92"/>
        <v>1</v>
      </c>
      <c r="AJ177" s="1">
        <f t="shared" si="93"/>
        <v>1</v>
      </c>
      <c r="AK177" s="1">
        <f>SUMIF($J$2:K177,J177,AI$2:AJ177)-AI177</f>
        <v>23</v>
      </c>
      <c r="AL177" s="1">
        <f>SUMIF($AY$2:AZ177,AY177,$BI$2:BJ177)-BI177</f>
        <v>29</v>
      </c>
      <c r="AM177" s="1">
        <f>IFERROR((AK177)/(COUNTIF($J$2:K177,J177)-1),0)</f>
        <v>1.1499999999999999</v>
      </c>
      <c r="AN177" s="1">
        <f>IFERROR((AL177)/(COUNTIF($J$2:K177,K177)-1),0)</f>
        <v>1.2083333333333333</v>
      </c>
      <c r="AP177" t="str">
        <f t="shared" si="79"/>
        <v>Red Bull Salzburg</v>
      </c>
      <c r="AQ177">
        <f>COUNTIF($J$2:J177,J177)</f>
        <v>11</v>
      </c>
      <c r="AR177">
        <f>COUNTIF($K$2:K177,K177)</f>
        <v>14</v>
      </c>
      <c r="AT177" s="1" t="str">
        <f t="shared" si="80"/>
        <v>SV Mattersburg</v>
      </c>
      <c r="AU177" s="1" t="str">
        <f t="shared" si="81"/>
        <v>SK Sturm Graz</v>
      </c>
      <c r="AV177">
        <f t="shared" si="82"/>
        <v>1</v>
      </c>
      <c r="AW177" s="1">
        <f t="shared" si="83"/>
        <v>1</v>
      </c>
      <c r="AY177" t="str">
        <f t="shared" si="32"/>
        <v>SK Sturm Graz</v>
      </c>
      <c r="AZ177" t="str">
        <f t="shared" si="33"/>
        <v>SV Mattersburg</v>
      </c>
      <c r="BA177">
        <f t="shared" si="34"/>
        <v>1</v>
      </c>
      <c r="BB177">
        <f t="shared" si="35"/>
        <v>1</v>
      </c>
      <c r="BD177" t="str">
        <f t="shared" si="36"/>
        <v>SK Sturm Graz</v>
      </c>
      <c r="BE177" t="str">
        <f t="shared" si="37"/>
        <v>SV Mattersburg</v>
      </c>
      <c r="BF177">
        <f t="shared" si="84"/>
        <v>1</v>
      </c>
      <c r="BG177">
        <f t="shared" si="85"/>
        <v>1</v>
      </c>
      <c r="BI177">
        <f t="shared" si="38"/>
        <v>1</v>
      </c>
      <c r="BJ177">
        <f t="shared" si="39"/>
        <v>1</v>
      </c>
    </row>
    <row r="178" spans="1:62" x14ac:dyDescent="0.25">
      <c r="A178" t="s">
        <v>47</v>
      </c>
      <c r="B178" t="s">
        <v>301</v>
      </c>
      <c r="C178" t="s">
        <v>267</v>
      </c>
      <c r="D178" t="s">
        <v>106</v>
      </c>
      <c r="E178" t="s">
        <v>64</v>
      </c>
      <c r="F178" s="15">
        <v>0.70833333333333337</v>
      </c>
      <c r="G178" s="16">
        <v>19440</v>
      </c>
      <c r="H178" s="17">
        <v>3</v>
      </c>
      <c r="I178" s="17">
        <v>0</v>
      </c>
      <c r="J178" s="1" t="s">
        <v>71</v>
      </c>
      <c r="K178" s="1" t="s">
        <v>40</v>
      </c>
      <c r="L178" s="20">
        <v>2</v>
      </c>
      <c r="M178" s="20">
        <v>0</v>
      </c>
      <c r="N178" s="1" t="str">
        <f t="shared" si="74"/>
        <v>S</v>
      </c>
      <c r="O178" s="1" t="str">
        <f t="shared" si="75"/>
        <v>N</v>
      </c>
      <c r="P178" s="1">
        <f t="shared" si="76"/>
        <v>2</v>
      </c>
      <c r="Q178" s="4">
        <f>IFERROR((SUMIF($J$2:K178,J178,$L$2:M178)-L178)/(COUNTIF($J$2:K178,J178)-1),0)</f>
        <v>1.393939393939394</v>
      </c>
      <c r="R178" s="4">
        <f>IFERROR((SUMIF($AT$2:AT178,AT178,$AV$2:AW178)-AV178)/(COUNTIF($J$2:K178,J178)-1),0)</f>
        <v>0.30303030303030304</v>
      </c>
      <c r="S178" s="4">
        <f t="shared" si="86"/>
        <v>1.0909090909090911</v>
      </c>
      <c r="T178" s="5">
        <f>IFERROR((SUMIF($AY$2:AZ178,AY178,$BA$2:BB178)-BA178)/(COUNTIF($J$2:K178,K178)-1),0)</f>
        <v>2.6176470588235294</v>
      </c>
      <c r="U178" s="5">
        <f>IFERROR((SUMIF($BD$2:BE178,BD178,$BF$2:BG178)-BF178)/(COUNTIF($J$2:K178,K178)-1),0)</f>
        <v>0.79411764705882348</v>
      </c>
      <c r="V178" s="5">
        <f t="shared" si="87"/>
        <v>1.8235294117647061</v>
      </c>
      <c r="W178" s="9">
        <f>IFERROR((SUMIF($J$2:J178,J178,L$2:L178)-L178)/(COUNTIF($J$2:J178,J178)-1),0)</f>
        <v>1.3125</v>
      </c>
      <c r="X178" s="9">
        <f>IFERROR((SUMIF($J$2:J178,J178,M$2:M178)-M178)/(COUNTIF($J$2:J178,J178)-1),0)</f>
        <v>0.625</v>
      </c>
      <c r="Y178" s="9">
        <f t="shared" si="88"/>
        <v>0.6875</v>
      </c>
      <c r="Z178" s="1">
        <f>IFERROR((SUMIF($K$2:K178,J178,$M$2:M178))/(COUNTIF($K$2:K178,J178)),0)</f>
        <v>1.4705882352941178</v>
      </c>
      <c r="AA178" s="1">
        <f>IFERROR((SUMIF($K$2:K178,J178,$L$2:L178))/(COUNTIF($K$2:K178,J178)),0)</f>
        <v>1.9411764705882353</v>
      </c>
      <c r="AB178" s="1">
        <f t="shared" si="89"/>
        <v>-0.47058823529411753</v>
      </c>
      <c r="AC178" s="9">
        <f>IFERROR((SUMIF($J$2:J178,K178,$L$2:L178))/(COUNTIF($J$2:J178,K178)),0)</f>
        <v>2.4666666666666668</v>
      </c>
      <c r="AD178" s="9">
        <f>IFERROR((SUMIF($J$2:J178,K178,$M$2:M178))/(COUNTIF($J$2:J178,K178)),0)</f>
        <v>0.6</v>
      </c>
      <c r="AE178" s="9">
        <f t="shared" si="90"/>
        <v>1.8666666666666667</v>
      </c>
      <c r="AF178" s="1">
        <f>IFERROR((SUMIF(K$2:K178,K178,M$2:M178)-M178)/(COUNTIF($K$2:K178,K178)-1),0)</f>
        <v>2.736842105263158</v>
      </c>
      <c r="AG178" s="1">
        <f>IFERROR((SUMIF(K$2:K178,K178,L$2:L178)-L178)/(COUNTIF($K$2:K178,K178)-1),0)</f>
        <v>0.94736842105263153</v>
      </c>
      <c r="AH178" s="1">
        <f t="shared" si="91"/>
        <v>1.7894736842105265</v>
      </c>
      <c r="AI178" s="1">
        <f t="shared" si="92"/>
        <v>3</v>
      </c>
      <c r="AJ178" s="1">
        <f t="shared" si="93"/>
        <v>0</v>
      </c>
      <c r="AK178" s="1">
        <f>SUMIF($J$2:K178,J178,AI$2:AJ178)-AI178</f>
        <v>46</v>
      </c>
      <c r="AL178" s="1">
        <f>SUMIF($AY$2:AZ178,AY178,$BI$2:BJ178)-BI178</f>
        <v>89</v>
      </c>
      <c r="AM178" s="1">
        <f>IFERROR((AK178)/(COUNTIF($J$2:K178,J178)-1),0)</f>
        <v>1.393939393939394</v>
      </c>
      <c r="AN178" s="1">
        <f>IFERROR((AL178)/(COUNTIF($J$2:K178,K178)-1),0)</f>
        <v>2.6176470588235294</v>
      </c>
      <c r="AP178" t="str">
        <f t="shared" si="79"/>
        <v>SC Rheindorf Altach</v>
      </c>
      <c r="AQ178">
        <f>COUNTIF($J$2:J178,J178)</f>
        <v>17</v>
      </c>
      <c r="AR178">
        <f>COUNTIF($K$2:K178,K178)</f>
        <v>20</v>
      </c>
      <c r="AT178" s="1" t="str">
        <f t="shared" si="80"/>
        <v>SK Rapid Wien</v>
      </c>
      <c r="AU178" s="1" t="str">
        <f t="shared" si="81"/>
        <v>Red Bull Salzburg</v>
      </c>
      <c r="AV178">
        <f t="shared" si="82"/>
        <v>0</v>
      </c>
      <c r="AW178" s="1">
        <f t="shared" si="83"/>
        <v>2</v>
      </c>
      <c r="AY178" t="str">
        <f t="shared" si="32"/>
        <v>Red Bull Salzburg</v>
      </c>
      <c r="AZ178" t="str">
        <f t="shared" si="33"/>
        <v>SK Rapid Wien</v>
      </c>
      <c r="BA178">
        <f t="shared" si="34"/>
        <v>0</v>
      </c>
      <c r="BB178">
        <f t="shared" si="35"/>
        <v>2</v>
      </c>
      <c r="BD178" t="str">
        <f t="shared" si="36"/>
        <v>Red Bull Salzburg</v>
      </c>
      <c r="BE178" t="str">
        <f t="shared" si="37"/>
        <v>SK Rapid Wien</v>
      </c>
      <c r="BF178">
        <f t="shared" si="84"/>
        <v>2</v>
      </c>
      <c r="BG178">
        <f t="shared" si="85"/>
        <v>0</v>
      </c>
      <c r="BI178">
        <f t="shared" si="38"/>
        <v>0</v>
      </c>
      <c r="BJ178">
        <f t="shared" si="39"/>
        <v>3</v>
      </c>
    </row>
    <row r="179" spans="1:62" x14ac:dyDescent="0.25">
      <c r="A179" t="s">
        <v>47</v>
      </c>
      <c r="B179" t="s">
        <v>301</v>
      </c>
      <c r="C179" t="s">
        <v>267</v>
      </c>
      <c r="D179" t="s">
        <v>106</v>
      </c>
      <c r="E179" t="s">
        <v>64</v>
      </c>
      <c r="F179" s="15">
        <v>0.60416666666666663</v>
      </c>
      <c r="G179" s="16">
        <v>1965</v>
      </c>
      <c r="H179" s="17">
        <v>8</v>
      </c>
      <c r="I179" s="17">
        <v>0</v>
      </c>
      <c r="J179" s="1" t="s">
        <v>216</v>
      </c>
      <c r="K179" s="1" t="s">
        <v>65</v>
      </c>
      <c r="L179" s="20">
        <v>1</v>
      </c>
      <c r="M179" s="20">
        <v>1</v>
      </c>
      <c r="N179" s="1" t="str">
        <f t="shared" si="74"/>
        <v>U</v>
      </c>
      <c r="O179" s="1" t="str">
        <f t="shared" si="75"/>
        <v>U</v>
      </c>
      <c r="P179" s="1">
        <f t="shared" si="76"/>
        <v>0</v>
      </c>
      <c r="Q179" s="4">
        <f>IFERROR((SUMIF($J$2:K179,J179,$L$2:M179)-L179)/(COUNTIF($J$2:K179,J179)-1),0)</f>
        <v>1.7727272727272727</v>
      </c>
      <c r="R179" s="4">
        <f>IFERROR((SUMIF($AT$2:AT179,AT179,$AV$2:AW179)-AV179)/(COUNTIF($J$2:K179,J179)-1),0)</f>
        <v>0.68181818181818177</v>
      </c>
      <c r="S179" s="4">
        <f t="shared" si="86"/>
        <v>1.0909090909090908</v>
      </c>
      <c r="T179" s="5">
        <f>IFERROR((SUMIF($AY$2:AZ179,AY179,$BA$2:BB179)-BA179)/(COUNTIF($J$2:K179,K179)-1),0)</f>
        <v>1.6818181818181819</v>
      </c>
      <c r="U179" s="5">
        <f>IFERROR((SUMIF($BD$2:BE179,BD179,$BF$2:BG179)-BF179)/(COUNTIF($J$2:K179,K179)-1),0)</f>
        <v>1.2727272727272727</v>
      </c>
      <c r="V179" s="5">
        <f t="shared" si="87"/>
        <v>0.40909090909090917</v>
      </c>
      <c r="W179" s="9">
        <f>IFERROR((SUMIF($J$2:J179,J179,L$2:L179)-L179)/(COUNTIF($J$2:J179,J179)-1),0)</f>
        <v>1.8181818181818181</v>
      </c>
      <c r="X179" s="9">
        <f>IFERROR((SUMIF($J$2:J179,J179,M$2:M179)-M179)/(COUNTIF($J$2:J179,J179)-1),0)</f>
        <v>1.3636363636363635</v>
      </c>
      <c r="Y179" s="9">
        <f t="shared" si="88"/>
        <v>0.45454545454545459</v>
      </c>
      <c r="Z179" s="1">
        <f>IFERROR((SUMIF($K$2:K179,J179,$M$2:M179))/(COUNTIF($K$2:K179,J179)),0)</f>
        <v>1.7272727272727273</v>
      </c>
      <c r="AA179" s="1">
        <f>IFERROR((SUMIF($K$2:K179,J179,$L$2:L179))/(COUNTIF($K$2:K179,J179)),0)</f>
        <v>2.8181818181818183</v>
      </c>
      <c r="AB179" s="1">
        <f t="shared" si="89"/>
        <v>-1.0909090909090911</v>
      </c>
      <c r="AC179" s="9">
        <f>IFERROR((SUMIF($J$2:J179,K179,$L$2:L179))/(COUNTIF($J$2:J179,K179)),0)</f>
        <v>1.7777777777777777</v>
      </c>
      <c r="AD179" s="9">
        <f>IFERROR((SUMIF($J$2:J179,K179,$M$2:M179))/(COUNTIF($J$2:J179,K179)),0)</f>
        <v>1</v>
      </c>
      <c r="AE179" s="9">
        <f t="shared" si="90"/>
        <v>0.77777777777777768</v>
      </c>
      <c r="AF179" s="1">
        <f>IFERROR((SUMIF(K$2:K179,K179,M$2:M179)-M179)/(COUNTIF($K$2:K179,K179)-1),0)</f>
        <v>1.6153846153846154</v>
      </c>
      <c r="AG179" s="1">
        <f>IFERROR((SUMIF(K$2:K179,K179,L$2:L179)-L179)/(COUNTIF($K$2:K179,K179)-1),0)</f>
        <v>1.4615384615384615</v>
      </c>
      <c r="AH179" s="1">
        <f t="shared" si="91"/>
        <v>0.15384615384615397</v>
      </c>
      <c r="AI179" s="1">
        <f t="shared" si="92"/>
        <v>1</v>
      </c>
      <c r="AJ179" s="1">
        <f t="shared" si="93"/>
        <v>1</v>
      </c>
      <c r="AK179" s="1">
        <f>SUMIF($J$2:K179,J179,AI$2:AJ179)-AI179</f>
        <v>30</v>
      </c>
      <c r="AL179" s="1">
        <f>SUMIF($AY$2:AZ179,AY179,$BI$2:BJ179)-BI179</f>
        <v>38</v>
      </c>
      <c r="AM179" s="1">
        <f>IFERROR((AK179)/(COUNTIF($J$2:K179,J179)-1),0)</f>
        <v>1.3636363636363635</v>
      </c>
      <c r="AN179" s="1">
        <f>IFERROR((AL179)/(COUNTIF($J$2:K179,K179)-1),0)</f>
        <v>1.7272727272727273</v>
      </c>
      <c r="AP179" t="str">
        <f t="shared" si="79"/>
        <v>FC Admira Wacker Mödling</v>
      </c>
      <c r="AQ179">
        <f>COUNTIF($J$2:J179,J179)</f>
        <v>12</v>
      </c>
      <c r="AR179">
        <f>COUNTIF($K$2:K179,K179)</f>
        <v>14</v>
      </c>
      <c r="AT179" s="1" t="str">
        <f t="shared" si="80"/>
        <v>TSV Hartberg</v>
      </c>
      <c r="AU179" s="1" t="str">
        <f t="shared" si="81"/>
        <v>SKN St. Pölten</v>
      </c>
      <c r="AV179">
        <f t="shared" si="82"/>
        <v>1</v>
      </c>
      <c r="AW179" s="1">
        <f t="shared" si="83"/>
        <v>1</v>
      </c>
      <c r="AY179" t="str">
        <f t="shared" si="32"/>
        <v>SKN St. Pölten</v>
      </c>
      <c r="AZ179" t="str">
        <f t="shared" si="33"/>
        <v>TSV Hartberg</v>
      </c>
      <c r="BA179">
        <f t="shared" si="34"/>
        <v>1</v>
      </c>
      <c r="BB179">
        <f t="shared" si="35"/>
        <v>1</v>
      </c>
      <c r="BD179" t="str">
        <f t="shared" si="36"/>
        <v>SKN St. Pölten</v>
      </c>
      <c r="BE179" t="str">
        <f t="shared" si="37"/>
        <v>TSV Hartberg</v>
      </c>
      <c r="BF179">
        <f t="shared" si="84"/>
        <v>1</v>
      </c>
      <c r="BG179">
        <f t="shared" si="85"/>
        <v>1</v>
      </c>
      <c r="BI179">
        <f t="shared" si="38"/>
        <v>1</v>
      </c>
      <c r="BJ179">
        <f t="shared" si="39"/>
        <v>1</v>
      </c>
    </row>
    <row r="180" spans="1:62" x14ac:dyDescent="0.25">
      <c r="A180" t="s">
        <v>47</v>
      </c>
      <c r="B180" t="s">
        <v>329</v>
      </c>
      <c r="C180" t="s">
        <v>267</v>
      </c>
      <c r="D180" t="s">
        <v>116</v>
      </c>
      <c r="E180" t="s">
        <v>43</v>
      </c>
      <c r="F180" s="15">
        <v>0.70833333333333337</v>
      </c>
      <c r="G180" s="16">
        <v>6111</v>
      </c>
      <c r="H180" s="17">
        <v>6</v>
      </c>
      <c r="I180" s="17">
        <v>0</v>
      </c>
      <c r="J180" s="1" t="s">
        <v>40</v>
      </c>
      <c r="K180" s="1" t="s">
        <v>49</v>
      </c>
      <c r="L180" s="20">
        <v>3</v>
      </c>
      <c r="M180" s="20">
        <v>0</v>
      </c>
      <c r="N180" s="1" t="str">
        <f t="shared" si="74"/>
        <v>S</v>
      </c>
      <c r="O180" s="1" t="str">
        <f t="shared" si="75"/>
        <v>N</v>
      </c>
      <c r="P180" s="1">
        <f t="shared" si="76"/>
        <v>3</v>
      </c>
      <c r="Q180" s="4">
        <f>IFERROR((SUMIF($J$2:K180,J180,$L$2:M180)-L180)/(COUNTIF($J$2:K180,J180)-1),0)</f>
        <v>2.5428571428571427</v>
      </c>
      <c r="R180" s="4">
        <f>IFERROR((SUMIF($AT$2:AT180,AT180,$AV$2:AW180)-AV180)/(COUNTIF($J$2:K180,J180)-1),0)</f>
        <v>0.25714285714285712</v>
      </c>
      <c r="S180" s="4">
        <f t="shared" si="86"/>
        <v>2.2857142857142856</v>
      </c>
      <c r="T180" s="5">
        <f>IFERROR((SUMIF($AY$2:AZ180,AY180,$BA$2:BB180)-BA180)/(COUNTIF($J$2:K180,K180)-1),0)</f>
        <v>1.5909090909090908</v>
      </c>
      <c r="U180" s="5">
        <f>IFERROR((SUMIF($BD$2:BE180,BD180,$BF$2:BG180)-BF180)/(COUNTIF($J$2:K180,K180)-1),0)</f>
        <v>1.3181818181818181</v>
      </c>
      <c r="V180" s="5">
        <f t="shared" si="87"/>
        <v>0.27272727272727271</v>
      </c>
      <c r="W180" s="9">
        <f>IFERROR((SUMIF($J$2:J180,J180,L$2:L180)-L180)/(COUNTIF($J$2:J180,J180)-1),0)</f>
        <v>2.4666666666666668</v>
      </c>
      <c r="X180" s="9">
        <f>IFERROR((SUMIF($J$2:J180,J180,M$2:M180)-M180)/(COUNTIF($J$2:J180,J180)-1),0)</f>
        <v>0.6</v>
      </c>
      <c r="Y180" s="9">
        <f t="shared" si="88"/>
        <v>1.8666666666666667</v>
      </c>
      <c r="Z180" s="1">
        <f>IFERROR((SUMIF($K$2:K180,J180,$M$2:M180))/(COUNTIF($K$2:K180,J180)),0)</f>
        <v>2.6</v>
      </c>
      <c r="AA180" s="1">
        <f>IFERROR((SUMIF($K$2:K180,J180,$L$2:L180))/(COUNTIF($K$2:K180,J180)),0)</f>
        <v>1</v>
      </c>
      <c r="AB180" s="1">
        <f t="shared" si="89"/>
        <v>1.6</v>
      </c>
      <c r="AC180" s="9">
        <f>IFERROR((SUMIF($J$2:J180,K180,$L$2:L180))/(COUNTIF($J$2:J180,K180)),0)</f>
        <v>1.6666666666666667</v>
      </c>
      <c r="AD180" s="9">
        <f>IFERROR((SUMIF($J$2:J180,K180,$M$2:M180))/(COUNTIF($J$2:J180,K180)),0)</f>
        <v>1.4166666666666667</v>
      </c>
      <c r="AE180" s="9">
        <f t="shared" si="90"/>
        <v>0.25</v>
      </c>
      <c r="AF180" s="1">
        <f>IFERROR((SUMIF(K$2:K180,K180,M$2:M180)-M180)/(COUNTIF($K$2:K180,K180)-1),0)</f>
        <v>1.5</v>
      </c>
      <c r="AG180" s="1">
        <f>IFERROR((SUMIF(K$2:K180,K180,L$2:L180)-L180)/(COUNTIF($K$2:K180,K180)-1),0)</f>
        <v>1.2</v>
      </c>
      <c r="AH180" s="1">
        <f t="shared" si="91"/>
        <v>0.30000000000000004</v>
      </c>
      <c r="AI180" s="1">
        <f t="shared" si="92"/>
        <v>3</v>
      </c>
      <c r="AJ180" s="1">
        <f t="shared" si="93"/>
        <v>0</v>
      </c>
      <c r="AK180" s="1">
        <f>SUMIF($J$2:K180,J180,AI$2:AJ180)-AI180</f>
        <v>89</v>
      </c>
      <c r="AL180" s="1">
        <f>SUMIF($AY$2:AZ180,AY180,$BI$2:BJ180)-BI180</f>
        <v>34</v>
      </c>
      <c r="AM180" s="1">
        <f>IFERROR((AK180)/(COUNTIF($J$2:K180,J180)-1),0)</f>
        <v>2.5428571428571427</v>
      </c>
      <c r="AN180" s="1">
        <f>IFERROR((AL180)/(COUNTIF($J$2:K180,K180)-1),0)</f>
        <v>1.5454545454545454</v>
      </c>
      <c r="AP180" t="str">
        <f t="shared" si="79"/>
        <v>LASK</v>
      </c>
      <c r="AQ180">
        <f>COUNTIF($J$2:J180,J180)</f>
        <v>16</v>
      </c>
      <c r="AR180">
        <f>COUNTIF($K$2:K180,K180)</f>
        <v>11</v>
      </c>
      <c r="AT180" s="1" t="str">
        <f t="shared" si="80"/>
        <v>Red Bull Salzburg</v>
      </c>
      <c r="AU180" s="1" t="str">
        <f t="shared" si="81"/>
        <v>Wolfsberger AC</v>
      </c>
      <c r="AV180">
        <f t="shared" si="82"/>
        <v>0</v>
      </c>
      <c r="AW180" s="1">
        <f t="shared" si="83"/>
        <v>3</v>
      </c>
      <c r="AY180" t="str">
        <f t="shared" si="32"/>
        <v>Wolfsberger AC</v>
      </c>
      <c r="AZ180" t="str">
        <f t="shared" si="33"/>
        <v>Red Bull Salzburg</v>
      </c>
      <c r="BA180">
        <f t="shared" si="34"/>
        <v>0</v>
      </c>
      <c r="BB180">
        <f t="shared" si="35"/>
        <v>3</v>
      </c>
      <c r="BD180" t="str">
        <f t="shared" si="36"/>
        <v>Wolfsberger AC</v>
      </c>
      <c r="BE180" t="str">
        <f t="shared" si="37"/>
        <v>Red Bull Salzburg</v>
      </c>
      <c r="BF180">
        <f t="shared" si="84"/>
        <v>3</v>
      </c>
      <c r="BG180">
        <f t="shared" si="85"/>
        <v>0</v>
      </c>
      <c r="BI180">
        <f t="shared" si="38"/>
        <v>0</v>
      </c>
      <c r="BJ180">
        <f t="shared" si="39"/>
        <v>3</v>
      </c>
    </row>
    <row r="181" spans="1:62" x14ac:dyDescent="0.25">
      <c r="A181" t="s">
        <v>47</v>
      </c>
      <c r="B181" t="s">
        <v>329</v>
      </c>
      <c r="C181" t="s">
        <v>267</v>
      </c>
      <c r="D181" t="s">
        <v>116</v>
      </c>
      <c r="E181" t="s">
        <v>43</v>
      </c>
      <c r="F181" s="15">
        <v>0.70833333333333337</v>
      </c>
      <c r="G181" s="16">
        <v>7195</v>
      </c>
      <c r="H181" s="17">
        <v>6</v>
      </c>
      <c r="I181" s="17">
        <v>0</v>
      </c>
      <c r="J181" s="1" t="s">
        <v>65</v>
      </c>
      <c r="K181" s="1" t="s">
        <v>71</v>
      </c>
      <c r="L181" s="20">
        <v>0</v>
      </c>
      <c r="M181" s="20">
        <v>4</v>
      </c>
      <c r="N181" s="1" t="str">
        <f t="shared" si="74"/>
        <v>N</v>
      </c>
      <c r="O181" s="1" t="str">
        <f t="shared" si="75"/>
        <v>S</v>
      </c>
      <c r="P181" s="1">
        <f t="shared" si="76"/>
        <v>-4</v>
      </c>
      <c r="Q181" s="4">
        <f>IFERROR((SUMIF($J$2:K181,J181,$L$2:M181)-L181)/(COUNTIF($J$2:K181,J181)-1),0)</f>
        <v>1.6521739130434783</v>
      </c>
      <c r="R181" s="4">
        <f>IFERROR((SUMIF($AT$2:AT181,AT181,$AV$2:AW181)-AV181)/(COUNTIF($J$2:K181,J181)-1),0)</f>
        <v>0.39130434782608697</v>
      </c>
      <c r="S181" s="4">
        <f t="shared" si="86"/>
        <v>1.2608695652173914</v>
      </c>
      <c r="T181" s="5">
        <f>IFERROR((SUMIF($AY$2:AZ181,AY181,$BA$2:BB181)-BA181)/(COUNTIF($J$2:K181,K181)-1),0)</f>
        <v>1.411764705882353</v>
      </c>
      <c r="U181" s="5">
        <f>IFERROR((SUMIF($BD$2:BE181,BD181,$BF$2:BG181)-BF181)/(COUNTIF($J$2:K181,K181)-1),0)</f>
        <v>1.2647058823529411</v>
      </c>
      <c r="V181" s="5">
        <f t="shared" si="87"/>
        <v>0.14705882352941191</v>
      </c>
      <c r="W181" s="9">
        <f>IFERROR((SUMIF($J$2:J181,J181,L$2:L181)-L181)/(COUNTIF($J$2:J181,J181)-1),0)</f>
        <v>1.7777777777777777</v>
      </c>
      <c r="X181" s="9">
        <f>IFERROR((SUMIF($J$2:J181,J181,M$2:M181)-M181)/(COUNTIF($J$2:J181,J181)-1),0)</f>
        <v>1</v>
      </c>
      <c r="Y181" s="9">
        <f t="shared" si="88"/>
        <v>0.77777777777777768</v>
      </c>
      <c r="Z181" s="1">
        <f>IFERROR((SUMIF($K$2:K181,J181,$M$2:M181))/(COUNTIF($K$2:K181,J181)),0)</f>
        <v>1.5714285714285714</v>
      </c>
      <c r="AA181" s="1">
        <f>IFERROR((SUMIF($K$2:K181,J181,$L$2:L181))/(COUNTIF($K$2:K181,J181)),0)</f>
        <v>1.4285714285714286</v>
      </c>
      <c r="AB181" s="1">
        <f t="shared" si="89"/>
        <v>0.14285714285714279</v>
      </c>
      <c r="AC181" s="9">
        <f>IFERROR((SUMIF($J$2:J181,K181,$L$2:L181))/(COUNTIF($J$2:J181,K181)),0)</f>
        <v>1.3529411764705883</v>
      </c>
      <c r="AD181" s="9">
        <f>IFERROR((SUMIF($J$2:J181,K181,$M$2:M181))/(COUNTIF($J$2:J181,K181)),0)</f>
        <v>0.58823529411764708</v>
      </c>
      <c r="AE181" s="9">
        <f t="shared" si="90"/>
        <v>0.76470588235294124</v>
      </c>
      <c r="AF181" s="1">
        <f>IFERROR((SUMIF(K$2:K181,K181,M$2:M181)-M181)/(COUNTIF($K$2:K181,K181)-1),0)</f>
        <v>1.4705882352941178</v>
      </c>
      <c r="AG181" s="1">
        <f>IFERROR((SUMIF(K$2:K181,K181,L$2:L181)-L181)/(COUNTIF($K$2:K181,K181)-1),0)</f>
        <v>1.9411764705882353</v>
      </c>
      <c r="AH181" s="1">
        <f t="shared" si="91"/>
        <v>-0.47058823529411753</v>
      </c>
      <c r="AI181" s="1">
        <f t="shared" si="92"/>
        <v>0</v>
      </c>
      <c r="AJ181" s="1">
        <f t="shared" si="93"/>
        <v>3</v>
      </c>
      <c r="AK181" s="1">
        <f>SUMIF($J$2:K181,J181,AI$2:AJ181)-AI181</f>
        <v>39</v>
      </c>
      <c r="AL181" s="1">
        <f>SUMIF($AY$2:AZ181,AY181,$BI$2:BJ181)-BI181</f>
        <v>49</v>
      </c>
      <c r="AM181" s="1">
        <f>IFERROR((AK181)/(COUNTIF($J$2:K181,J181)-1),0)</f>
        <v>1.6956521739130435</v>
      </c>
      <c r="AN181" s="1">
        <f>IFERROR((AL181)/(COUNTIF($J$2:K181,K181)-1),0)</f>
        <v>1.4411764705882353</v>
      </c>
      <c r="AP181" t="str">
        <f t="shared" si="79"/>
        <v>Wolfsberger AC</v>
      </c>
      <c r="AQ181">
        <f>COUNTIF($J$2:J181,J181)</f>
        <v>10</v>
      </c>
      <c r="AR181">
        <f>COUNTIF($K$2:K181,K181)</f>
        <v>18</v>
      </c>
      <c r="AT181" s="1" t="str">
        <f t="shared" si="80"/>
        <v>SKN St. Pölten</v>
      </c>
      <c r="AU181" s="1" t="str">
        <f t="shared" si="81"/>
        <v>SK Rapid Wien</v>
      </c>
      <c r="AV181">
        <f t="shared" si="82"/>
        <v>4</v>
      </c>
      <c r="AW181" s="1">
        <f t="shared" si="83"/>
        <v>0</v>
      </c>
      <c r="AY181" t="str">
        <f t="shared" si="32"/>
        <v>SK Rapid Wien</v>
      </c>
      <c r="AZ181" t="str">
        <f t="shared" si="33"/>
        <v>SKN St. Pölten</v>
      </c>
      <c r="BA181">
        <f t="shared" si="34"/>
        <v>4</v>
      </c>
      <c r="BB181">
        <f t="shared" si="35"/>
        <v>0</v>
      </c>
      <c r="BD181" t="str">
        <f t="shared" si="36"/>
        <v>SK Rapid Wien</v>
      </c>
      <c r="BE181" t="str">
        <f t="shared" si="37"/>
        <v>SKN St. Pölten</v>
      </c>
      <c r="BF181">
        <f t="shared" si="84"/>
        <v>0</v>
      </c>
      <c r="BG181">
        <f t="shared" si="85"/>
        <v>4</v>
      </c>
      <c r="BI181">
        <f t="shared" si="38"/>
        <v>3</v>
      </c>
      <c r="BJ181">
        <f t="shared" si="39"/>
        <v>0</v>
      </c>
    </row>
    <row r="182" spans="1:62" x14ac:dyDescent="0.25">
      <c r="A182" t="s">
        <v>47</v>
      </c>
      <c r="B182" t="s">
        <v>329</v>
      </c>
      <c r="C182" t="s">
        <v>267</v>
      </c>
      <c r="D182" t="s">
        <v>116</v>
      </c>
      <c r="E182" t="s">
        <v>43</v>
      </c>
      <c r="F182" s="15">
        <v>0.70833333333333337</v>
      </c>
      <c r="G182" s="16">
        <v>3618</v>
      </c>
      <c r="H182" s="17">
        <v>7</v>
      </c>
      <c r="I182" s="17">
        <v>0</v>
      </c>
      <c r="J182" s="1" t="s">
        <v>58</v>
      </c>
      <c r="K182" s="1" t="s">
        <v>56</v>
      </c>
      <c r="L182" s="20">
        <v>0</v>
      </c>
      <c r="M182" s="20">
        <v>1</v>
      </c>
      <c r="N182" s="1" t="str">
        <f t="shared" si="74"/>
        <v>N</v>
      </c>
      <c r="O182" s="1" t="str">
        <f t="shared" si="75"/>
        <v>S</v>
      </c>
      <c r="P182" s="1">
        <f t="shared" si="76"/>
        <v>-1</v>
      </c>
      <c r="Q182" s="4">
        <f>IFERROR((SUMIF($J$2:K182,J182,$L$2:M182)-L182)/(COUNTIF($J$2:K182,J182)-1),0)</f>
        <v>1.4090909090909092</v>
      </c>
      <c r="R182" s="4">
        <f>IFERROR((SUMIF($AT$2:AT182,AT182,$AV$2:AW182)-AV182)/(COUNTIF($J$2:K182,J182)-1),0)</f>
        <v>0.86363636363636365</v>
      </c>
      <c r="S182" s="4">
        <f t="shared" ref="S182:S245" si="94">Q182-R182</f>
        <v>0.54545454545454553</v>
      </c>
      <c r="T182" s="5">
        <f>IFERROR((SUMIF($AY$2:AZ182,AY182,$BA$2:BB182)-BA182)/(COUNTIF($J$2:K182,K182)-1),0)</f>
        <v>0.95454545454545459</v>
      </c>
      <c r="U182" s="5">
        <f>IFERROR((SUMIF($BD$2:BE182,BD182,$BF$2:BG182)-BF182)/(COUNTIF($J$2:K182,K182)-1),0)</f>
        <v>2.0454545454545454</v>
      </c>
      <c r="V182" s="5">
        <f t="shared" ref="V182:V245" si="95">T182-U182</f>
        <v>-1.0909090909090908</v>
      </c>
      <c r="W182" s="9">
        <f>IFERROR((SUMIF($J$2:J182,J182,L$2:L182)-L182)/(COUNTIF($J$2:J182,J182)-1),0)</f>
        <v>1.6</v>
      </c>
      <c r="X182" s="9">
        <f>IFERROR((SUMIF($J$2:J182,J182,M$2:M182)-M182)/(COUNTIF($J$2:J182,J182)-1),0)</f>
        <v>1.9</v>
      </c>
      <c r="Y182" s="9">
        <f t="shared" ref="Y182:Y245" si="96">W182-X182</f>
        <v>-0.29999999999999982</v>
      </c>
      <c r="Z182" s="1">
        <f>IFERROR((SUMIF($K$2:K182,J182,$M$2:M182))/(COUNTIF($K$2:K182,J182)),0)</f>
        <v>1.25</v>
      </c>
      <c r="AA182" s="1">
        <f>IFERROR((SUMIF($K$2:K182,J182,$L$2:L182))/(COUNTIF($K$2:K182,J182)),0)</f>
        <v>1.0833333333333333</v>
      </c>
      <c r="AB182" s="1">
        <f t="shared" ref="AB182:AB245" si="97">Z182-AA182</f>
        <v>0.16666666666666674</v>
      </c>
      <c r="AC182" s="9">
        <f>IFERROR((SUMIF($J$2:J182,K182,$L$2:L182))/(COUNTIF($J$2:J182,K182)),0)</f>
        <v>1.1818181818181819</v>
      </c>
      <c r="AD182" s="9">
        <f>IFERROR((SUMIF($J$2:J182,K182,$M$2:M182))/(COUNTIF($J$2:J182,K182)),0)</f>
        <v>1.9090909090909092</v>
      </c>
      <c r="AE182" s="9">
        <f t="shared" ref="AE182:AE245" si="98">AC182-AD182</f>
        <v>-0.72727272727272729</v>
      </c>
      <c r="AF182" s="1">
        <f>IFERROR((SUMIF(K$2:K182,K182,M$2:M182)-M182)/(COUNTIF($K$2:K182,K182)-1),0)</f>
        <v>0.72727272727272729</v>
      </c>
      <c r="AG182" s="1">
        <f>IFERROR((SUMIF(K$2:K182,K182,L$2:L182)-L182)/(COUNTIF($K$2:K182,K182)-1),0)</f>
        <v>2.1818181818181817</v>
      </c>
      <c r="AH182" s="1">
        <f t="shared" ref="AH182:AH245" si="99">AF182-AG182</f>
        <v>-1.4545454545454544</v>
      </c>
      <c r="AI182" s="1">
        <f t="shared" ref="AI182:AI245" si="100">IF(N182="S",3,IF(N182="N",0,1))</f>
        <v>0</v>
      </c>
      <c r="AJ182" s="1">
        <f t="shared" ref="AJ182:AJ245" si="101">IF(O182="S",3,IF(O182="N",0,1))</f>
        <v>3</v>
      </c>
      <c r="AK182" s="1">
        <f>SUMIF($J$2:K182,J182,AI$2:AJ182)-AI182</f>
        <v>21</v>
      </c>
      <c r="AL182" s="1">
        <f>SUMIF($AY$2:AZ182,AY182,$BI$2:BJ182)-BI182</f>
        <v>14</v>
      </c>
      <c r="AM182" s="1">
        <f>IFERROR((AK182)/(COUNTIF($J$2:K182,J182)-1),0)</f>
        <v>0.95454545454545459</v>
      </c>
      <c r="AN182" s="1">
        <f>IFERROR((AL182)/(COUNTIF($J$2:K182,K182)-1),0)</f>
        <v>0.63636363636363635</v>
      </c>
      <c r="AP182" t="str">
        <f t="shared" si="79"/>
        <v>SV Mattersburg</v>
      </c>
      <c r="AQ182">
        <f>COUNTIF($J$2:J182,J182)</f>
        <v>11</v>
      </c>
      <c r="AR182">
        <f>COUNTIF($K$2:K182,K182)</f>
        <v>12</v>
      </c>
      <c r="AT182" s="1" t="str">
        <f t="shared" si="80"/>
        <v>SC Rheindorf Altach</v>
      </c>
      <c r="AU182" s="1" t="str">
        <f t="shared" si="81"/>
        <v>FC Admira Wacker Mödling</v>
      </c>
      <c r="AV182">
        <f t="shared" si="82"/>
        <v>1</v>
      </c>
      <c r="AW182" s="1">
        <f t="shared" si="83"/>
        <v>0</v>
      </c>
      <c r="AY182" t="str">
        <f t="shared" ref="AY182:AY245" si="102">AU182</f>
        <v>FC Admira Wacker Mödling</v>
      </c>
      <c r="AZ182" t="str">
        <f t="shared" ref="AZ182:AZ245" si="103">AT182</f>
        <v>SC Rheindorf Altach</v>
      </c>
      <c r="BA182">
        <f t="shared" ref="BA182:BA245" si="104">AV182</f>
        <v>1</v>
      </c>
      <c r="BB182">
        <f t="shared" ref="BB182:BB245" si="105">AW182</f>
        <v>0</v>
      </c>
      <c r="BD182" t="str">
        <f t="shared" ref="BD182:BD245" si="106">AY182</f>
        <v>FC Admira Wacker Mödling</v>
      </c>
      <c r="BE182" t="str">
        <f t="shared" ref="BE182:BE245" si="107">AZ182</f>
        <v>SC Rheindorf Altach</v>
      </c>
      <c r="BF182">
        <f t="shared" si="84"/>
        <v>0</v>
      </c>
      <c r="BG182">
        <f t="shared" si="85"/>
        <v>1</v>
      </c>
      <c r="BI182">
        <f t="shared" ref="BI182:BI245" si="108">AJ182</f>
        <v>3</v>
      </c>
      <c r="BJ182">
        <f t="shared" ref="BJ182:BJ245" si="109">AI182</f>
        <v>0</v>
      </c>
    </row>
    <row r="183" spans="1:62" x14ac:dyDescent="0.25">
      <c r="A183" t="s">
        <v>47</v>
      </c>
      <c r="B183" t="s">
        <v>270</v>
      </c>
      <c r="C183" t="s">
        <v>267</v>
      </c>
      <c r="D183" t="s">
        <v>116</v>
      </c>
      <c r="E183" t="s">
        <v>64</v>
      </c>
      <c r="F183" s="15">
        <v>0.60416666666666663</v>
      </c>
      <c r="G183" s="16">
        <v>8422</v>
      </c>
      <c r="H183" s="17">
        <v>9</v>
      </c>
      <c r="I183" s="17">
        <v>0</v>
      </c>
      <c r="J183" s="1" t="s">
        <v>80</v>
      </c>
      <c r="K183" s="1" t="s">
        <v>216</v>
      </c>
      <c r="L183" s="20">
        <v>4</v>
      </c>
      <c r="M183" s="20">
        <v>2</v>
      </c>
      <c r="N183" s="1" t="str">
        <f t="shared" si="74"/>
        <v>S</v>
      </c>
      <c r="O183" s="1" t="str">
        <f t="shared" si="75"/>
        <v>N</v>
      </c>
      <c r="P183" s="1">
        <f t="shared" si="76"/>
        <v>2</v>
      </c>
      <c r="Q183" s="4">
        <f>IFERROR((SUMIF($J$2:K183,J183,$L$2:M183)-L183)/(COUNTIF($J$2:K183,J183)-1),0)</f>
        <v>1.4782608695652173</v>
      </c>
      <c r="R183" s="4">
        <f>IFERROR((SUMIF($AT$2:AT183,AT183,$AV$2:AW183)-AV183)/(COUNTIF($J$2:K183,J183)-1),0)</f>
        <v>0.56521739130434778</v>
      </c>
      <c r="S183" s="4">
        <f t="shared" si="94"/>
        <v>0.91304347826086951</v>
      </c>
      <c r="T183" s="5">
        <f>IFERROR((SUMIF($AY$2:AZ183,AY183,$BA$2:BB183)-BA183)/(COUNTIF($J$2:K183,K183)-1),0)</f>
        <v>1.7391304347826086</v>
      </c>
      <c r="U183" s="5">
        <f>IFERROR((SUMIF($BD$2:BE183,BD183,$BF$2:BG183)-BF183)/(COUNTIF($J$2:K183,K183)-1),0)</f>
        <v>2.0434782608695654</v>
      </c>
      <c r="V183" s="5">
        <f t="shared" si="95"/>
        <v>-0.30434782608695676</v>
      </c>
      <c r="W183" s="9">
        <f>IFERROR((SUMIF($J$2:J183,J183,L$2:L183)-L183)/(COUNTIF($J$2:J183,J183)-1),0)</f>
        <v>2.1818181818181817</v>
      </c>
      <c r="X183" s="9">
        <f>IFERROR((SUMIF($J$2:J183,J183,M$2:M183)-M183)/(COUNTIF($J$2:J183,J183)-1),0)</f>
        <v>1.1818181818181819</v>
      </c>
      <c r="Y183" s="9">
        <f t="shared" si="96"/>
        <v>0.99999999999999978</v>
      </c>
      <c r="Z183" s="1">
        <f>IFERROR((SUMIF($K$2:K183,J183,$M$2:M183))/(COUNTIF($K$2:K183,J183)),0)</f>
        <v>0.83333333333333337</v>
      </c>
      <c r="AA183" s="1">
        <f>IFERROR((SUMIF($K$2:K183,J183,$L$2:L183))/(COUNTIF($K$2:K183,J183)),0)</f>
        <v>1</v>
      </c>
      <c r="AB183" s="1">
        <f t="shared" si="97"/>
        <v>-0.16666666666666663</v>
      </c>
      <c r="AC183" s="9">
        <f>IFERROR((SUMIF($J$2:J183,K183,$L$2:L183))/(COUNTIF($J$2:J183,K183)),0)</f>
        <v>1.75</v>
      </c>
      <c r="AD183" s="9">
        <f>IFERROR((SUMIF($J$2:J183,K183,$M$2:M183))/(COUNTIF($J$2:J183,K183)),0)</f>
        <v>1.3333333333333333</v>
      </c>
      <c r="AE183" s="9">
        <f t="shared" si="98"/>
        <v>0.41666666666666674</v>
      </c>
      <c r="AF183" s="1">
        <f>IFERROR((SUMIF(K$2:K183,K183,M$2:M183)-M183)/(COUNTIF($K$2:K183,K183)-1),0)</f>
        <v>1.7272727272727273</v>
      </c>
      <c r="AG183" s="1">
        <f>IFERROR((SUMIF(K$2:K183,K183,L$2:L183)-L183)/(COUNTIF($K$2:K183,K183)-1),0)</f>
        <v>2.8181818181818183</v>
      </c>
      <c r="AH183" s="1">
        <f t="shared" si="99"/>
        <v>-1.0909090909090911</v>
      </c>
      <c r="AI183" s="1">
        <f t="shared" si="100"/>
        <v>3</v>
      </c>
      <c r="AJ183" s="1">
        <f t="shared" si="101"/>
        <v>0</v>
      </c>
      <c r="AK183" s="1">
        <f>SUMIF($J$2:K183,J183,AI$2:AJ183)-AI183</f>
        <v>36</v>
      </c>
      <c r="AL183" s="1">
        <f>SUMIF($AY$2:AZ183,AY183,$BI$2:BJ183)-BI183</f>
        <v>31</v>
      </c>
      <c r="AM183" s="1">
        <f>IFERROR((AK183)/(COUNTIF($J$2:K183,J183)-1),0)</f>
        <v>1.5652173913043479</v>
      </c>
      <c r="AN183" s="1">
        <f>IFERROR((AL183)/(COUNTIF($J$2:K183,K183)-1),0)</f>
        <v>1.3478260869565217</v>
      </c>
      <c r="AP183" t="str">
        <f t="shared" si="79"/>
        <v>FC Wacker Innsbruck</v>
      </c>
      <c r="AQ183">
        <f>COUNTIF($J$2:J183,J183)</f>
        <v>12</v>
      </c>
      <c r="AR183">
        <f>COUNTIF($K$2:K183,K183)</f>
        <v>12</v>
      </c>
      <c r="AT183" s="1" t="str">
        <f t="shared" si="80"/>
        <v>FK Austria Wien</v>
      </c>
      <c r="AU183" s="1" t="str">
        <f t="shared" si="81"/>
        <v>TSV Hartberg</v>
      </c>
      <c r="AV183">
        <f t="shared" si="82"/>
        <v>2</v>
      </c>
      <c r="AW183" s="1">
        <f t="shared" si="83"/>
        <v>4</v>
      </c>
      <c r="AY183" t="str">
        <f t="shared" si="102"/>
        <v>TSV Hartberg</v>
      </c>
      <c r="AZ183" t="str">
        <f t="shared" si="103"/>
        <v>FK Austria Wien</v>
      </c>
      <c r="BA183">
        <f t="shared" si="104"/>
        <v>2</v>
      </c>
      <c r="BB183">
        <f t="shared" si="105"/>
        <v>4</v>
      </c>
      <c r="BD183" t="str">
        <f t="shared" si="106"/>
        <v>TSV Hartberg</v>
      </c>
      <c r="BE183" t="str">
        <f t="shared" si="107"/>
        <v>FK Austria Wien</v>
      </c>
      <c r="BF183">
        <f t="shared" si="84"/>
        <v>4</v>
      </c>
      <c r="BG183">
        <f t="shared" si="85"/>
        <v>2</v>
      </c>
      <c r="BI183">
        <f t="shared" si="108"/>
        <v>0</v>
      </c>
      <c r="BJ183">
        <f t="shared" si="109"/>
        <v>3</v>
      </c>
    </row>
    <row r="184" spans="1:62" x14ac:dyDescent="0.25">
      <c r="A184" t="s">
        <v>47</v>
      </c>
      <c r="B184" t="s">
        <v>270</v>
      </c>
      <c r="C184" t="s">
        <v>267</v>
      </c>
      <c r="D184" t="s">
        <v>116</v>
      </c>
      <c r="E184" t="s">
        <v>64</v>
      </c>
      <c r="F184" s="15">
        <v>0.60416666666666663</v>
      </c>
      <c r="G184" s="16">
        <v>11154</v>
      </c>
      <c r="H184" s="17">
        <v>7</v>
      </c>
      <c r="I184" s="17">
        <v>0</v>
      </c>
      <c r="J184" s="1" t="s">
        <v>68</v>
      </c>
      <c r="K184" s="1" t="s">
        <v>0</v>
      </c>
      <c r="L184" s="20">
        <v>0</v>
      </c>
      <c r="M184" s="20">
        <v>3</v>
      </c>
      <c r="N184" s="1" t="str">
        <f t="shared" si="74"/>
        <v>N</v>
      </c>
      <c r="O184" s="1" t="str">
        <f t="shared" si="75"/>
        <v>S</v>
      </c>
      <c r="P184" s="1">
        <f t="shared" si="76"/>
        <v>-3</v>
      </c>
      <c r="Q184" s="4">
        <f>IFERROR((SUMIF($J$2:K184,J184,$L$2:M184)-L184)/(COUNTIF($J$2:K184,J184)-1),0)</f>
        <v>1.1200000000000001</v>
      </c>
      <c r="R184" s="4">
        <f>IFERROR((SUMIF($AT$2:AT184,AT184,$AV$2:AW184)-AV184)/(COUNTIF($J$2:K184,J184)-1),0)</f>
        <v>0.56000000000000005</v>
      </c>
      <c r="S184" s="4">
        <f t="shared" si="94"/>
        <v>0.56000000000000005</v>
      </c>
      <c r="T184" s="5">
        <f>IFERROR((SUMIF($AY$2:AZ184,AY184,$BA$2:BB184)-BA184)/(COUNTIF($J$2:K184,K184)-1),0)</f>
        <v>2.2592592592592591</v>
      </c>
      <c r="U184" s="5">
        <f>IFERROR((SUMIF($BD$2:BE184,BD184,$BF$2:BG184)-BF184)/(COUNTIF($J$2:K184,K184)-1),0)</f>
        <v>0.77777777777777779</v>
      </c>
      <c r="V184" s="5">
        <f t="shared" si="95"/>
        <v>1.4814814814814814</v>
      </c>
      <c r="W184" s="9">
        <f>IFERROR((SUMIF($J$2:J184,J184,L$2:L184)-L184)/(COUNTIF($J$2:J184,J184)-1),0)</f>
        <v>1.3636363636363635</v>
      </c>
      <c r="X184" s="9">
        <f>IFERROR((SUMIF($J$2:J184,J184,M$2:M184)-M184)/(COUNTIF($J$2:J184,J184)-1),0)</f>
        <v>1.2727272727272727</v>
      </c>
      <c r="Y184" s="9">
        <f t="shared" si="96"/>
        <v>9.0909090909090828E-2</v>
      </c>
      <c r="Z184" s="1">
        <f>IFERROR((SUMIF($K$2:K184,J184,$M$2:M184))/(COUNTIF($K$2:K184,J184)),0)</f>
        <v>0.9285714285714286</v>
      </c>
      <c r="AA184" s="1">
        <f>IFERROR((SUMIF($K$2:K184,J184,$L$2:L184))/(COUNTIF($K$2:K184,J184)),0)</f>
        <v>1.4285714285714286</v>
      </c>
      <c r="AB184" s="1">
        <f t="shared" si="97"/>
        <v>-0.5</v>
      </c>
      <c r="AC184" s="9">
        <f>IFERROR((SUMIF($J$2:J184,K184,$L$2:L184))/(COUNTIF($J$2:J184,K184)),0)</f>
        <v>2.4615384615384617</v>
      </c>
      <c r="AD184" s="9">
        <f>IFERROR((SUMIF($J$2:J184,K184,$M$2:M184))/(COUNTIF($J$2:J184,K184)),0)</f>
        <v>0.84615384615384615</v>
      </c>
      <c r="AE184" s="9">
        <f t="shared" si="98"/>
        <v>1.6153846153846154</v>
      </c>
      <c r="AF184" s="1">
        <f>IFERROR((SUMIF(K$2:K184,K184,M$2:M184)-M184)/(COUNTIF($K$2:K184,K184)-1),0)</f>
        <v>2.0714285714285716</v>
      </c>
      <c r="AG184" s="1">
        <f>IFERROR((SUMIF(K$2:K184,K184,L$2:L184)-L184)/(COUNTIF($K$2:K184,K184)-1),0)</f>
        <v>0.7142857142857143</v>
      </c>
      <c r="AH184" s="1">
        <f t="shared" si="99"/>
        <v>1.3571428571428572</v>
      </c>
      <c r="AI184" s="1">
        <f t="shared" si="100"/>
        <v>0</v>
      </c>
      <c r="AJ184" s="1">
        <f t="shared" si="101"/>
        <v>3</v>
      </c>
      <c r="AK184" s="1">
        <f>SUMIF($J$2:K184,J184,AI$2:AJ184)-AI184</f>
        <v>30</v>
      </c>
      <c r="AL184" s="1">
        <f>SUMIF($AY$2:AZ184,AY184,$BI$2:BJ184)-BI184</f>
        <v>58</v>
      </c>
      <c r="AM184" s="1">
        <f>IFERROR((AK184)/(COUNTIF($J$2:K184,J184)-1),0)</f>
        <v>1.2</v>
      </c>
      <c r="AN184" s="1">
        <f>IFERROR((AL184)/(COUNTIF($J$2:K184,K184)-1),0)</f>
        <v>2.1481481481481484</v>
      </c>
      <c r="AP184" t="str">
        <f t="shared" si="79"/>
        <v>TSV Hartberg</v>
      </c>
      <c r="AQ184">
        <f>COUNTIF($J$2:J184,J184)</f>
        <v>12</v>
      </c>
      <c r="AR184">
        <f>COUNTIF($K$2:K184,K184)</f>
        <v>15</v>
      </c>
      <c r="AT184" s="1" t="str">
        <f t="shared" si="80"/>
        <v>SK Sturm Graz</v>
      </c>
      <c r="AU184" s="1" t="str">
        <f t="shared" si="81"/>
        <v>LASK</v>
      </c>
      <c r="AV184">
        <f t="shared" si="82"/>
        <v>3</v>
      </c>
      <c r="AW184" s="1">
        <f t="shared" si="83"/>
        <v>0</v>
      </c>
      <c r="AY184" t="str">
        <f t="shared" si="102"/>
        <v>LASK</v>
      </c>
      <c r="AZ184" t="str">
        <f t="shared" si="103"/>
        <v>SK Sturm Graz</v>
      </c>
      <c r="BA184">
        <f t="shared" si="104"/>
        <v>3</v>
      </c>
      <c r="BB184">
        <f t="shared" si="105"/>
        <v>0</v>
      </c>
      <c r="BD184" t="str">
        <f t="shared" si="106"/>
        <v>LASK</v>
      </c>
      <c r="BE184" t="str">
        <f t="shared" si="107"/>
        <v>SK Sturm Graz</v>
      </c>
      <c r="BF184">
        <f t="shared" si="84"/>
        <v>0</v>
      </c>
      <c r="BG184">
        <f t="shared" si="85"/>
        <v>3</v>
      </c>
      <c r="BI184">
        <f t="shared" si="108"/>
        <v>3</v>
      </c>
      <c r="BJ184">
        <f t="shared" si="109"/>
        <v>0</v>
      </c>
    </row>
    <row r="185" spans="1:62" x14ac:dyDescent="0.25">
      <c r="A185" t="s">
        <v>47</v>
      </c>
      <c r="B185" t="s">
        <v>270</v>
      </c>
      <c r="C185" t="s">
        <v>267</v>
      </c>
      <c r="D185" t="s">
        <v>116</v>
      </c>
      <c r="E185" t="s">
        <v>64</v>
      </c>
      <c r="F185" s="15">
        <v>0.70833333333333337</v>
      </c>
      <c r="G185" s="16">
        <v>2873</v>
      </c>
      <c r="H185" s="17">
        <v>7</v>
      </c>
      <c r="I185" s="17">
        <v>0</v>
      </c>
      <c r="J185" s="1" t="s">
        <v>245</v>
      </c>
      <c r="K185" s="1" t="s">
        <v>76</v>
      </c>
      <c r="L185" s="20">
        <v>0</v>
      </c>
      <c r="M185" s="20">
        <v>1</v>
      </c>
      <c r="N185" s="1" t="str">
        <f t="shared" si="74"/>
        <v>N</v>
      </c>
      <c r="O185" s="1" t="str">
        <f t="shared" si="75"/>
        <v>S</v>
      </c>
      <c r="P185" s="1">
        <f t="shared" si="76"/>
        <v>-1</v>
      </c>
      <c r="Q185" s="4">
        <f>IFERROR((SUMIF($J$2:K185,J185,$L$2:M185)-L185)/(COUNTIF($J$2:K185,J185)-1),0)</f>
        <v>1.1818181818181819</v>
      </c>
      <c r="R185" s="4">
        <f>IFERROR((SUMIF($AT$2:AT185,AT185,$AV$2:AW185)-AV185)/(COUNTIF($J$2:K185,J185)-1),0)</f>
        <v>0.45454545454545453</v>
      </c>
      <c r="S185" s="4">
        <f t="shared" si="94"/>
        <v>0.72727272727272729</v>
      </c>
      <c r="T185" s="5">
        <f>IFERROR((SUMIF($AY$2:AZ185,AY185,$BA$2:BB185)-BA185)/(COUNTIF($J$2:K185,K185)-1),0)</f>
        <v>1.3333333333333333</v>
      </c>
      <c r="U185" s="5">
        <f>IFERROR((SUMIF($BD$2:BE185,BD185,$BF$2:BG185)-BF185)/(COUNTIF($J$2:K185,K185)-1),0)</f>
        <v>1.7619047619047619</v>
      </c>
      <c r="V185" s="5">
        <f t="shared" si="95"/>
        <v>-0.4285714285714286</v>
      </c>
      <c r="W185" s="9">
        <f>IFERROR((SUMIF($J$2:J185,J185,L$2:L185)-L185)/(COUNTIF($J$2:J185,J185)-1),0)</f>
        <v>0.77777777777777779</v>
      </c>
      <c r="X185" s="9">
        <f>IFERROR((SUMIF($J$2:J185,J185,M$2:M185)-M185)/(COUNTIF($J$2:J185,J185)-1),0)</f>
        <v>1.1111111111111112</v>
      </c>
      <c r="Y185" s="9">
        <f t="shared" si="96"/>
        <v>-0.33333333333333337</v>
      </c>
      <c r="Z185" s="1">
        <f>IFERROR((SUMIF($K$2:K185,J185,$M$2:M185))/(COUNTIF($K$2:K185,J185)),0)</f>
        <v>1.4615384615384615</v>
      </c>
      <c r="AA185" s="1">
        <f>IFERROR((SUMIF($K$2:K185,J185,$L$2:L185))/(COUNTIF($K$2:K185,J185)),0)</f>
        <v>2</v>
      </c>
      <c r="AB185" s="1">
        <f t="shared" si="97"/>
        <v>-0.53846153846153855</v>
      </c>
      <c r="AC185" s="9">
        <f>IFERROR((SUMIF($J$2:J185,K185,$L$2:L185))/(COUNTIF($J$2:J185,K185)),0)</f>
        <v>1.1818181818181819</v>
      </c>
      <c r="AD185" s="9">
        <f>IFERROR((SUMIF($J$2:J185,K185,$M$2:M185))/(COUNTIF($J$2:J185,K185)),0)</f>
        <v>1.8181818181818181</v>
      </c>
      <c r="AE185" s="9">
        <f t="shared" si="98"/>
        <v>-0.63636363636363624</v>
      </c>
      <c r="AF185" s="1">
        <f>IFERROR((SUMIF(K$2:K185,K185,M$2:M185)-M185)/(COUNTIF($K$2:K185,K185)-1),0)</f>
        <v>1.5</v>
      </c>
      <c r="AG185" s="1">
        <f>IFERROR((SUMIF(K$2:K185,K185,L$2:L185)-L185)/(COUNTIF($K$2:K185,K185)-1),0)</f>
        <v>1.7</v>
      </c>
      <c r="AH185" s="1">
        <f t="shared" si="99"/>
        <v>-0.19999999999999996</v>
      </c>
      <c r="AI185" s="1">
        <f t="shared" si="100"/>
        <v>0</v>
      </c>
      <c r="AJ185" s="1">
        <f t="shared" si="101"/>
        <v>3</v>
      </c>
      <c r="AK185" s="1">
        <f>SUMIF($J$2:K185,J185,AI$2:AJ185)-AI185</f>
        <v>23</v>
      </c>
      <c r="AL185" s="1">
        <f>SUMIF($AY$2:AZ185,AY185,$BI$2:BJ185)-BI185</f>
        <v>24</v>
      </c>
      <c r="AM185" s="1">
        <f>IFERROR((AK185)/(COUNTIF($J$2:K185,J185)-1),0)</f>
        <v>1.0454545454545454</v>
      </c>
      <c r="AN185" s="1">
        <f>IFERROR((AL185)/(COUNTIF($J$2:K185,K185)-1),0)</f>
        <v>1.1428571428571428</v>
      </c>
      <c r="AP185" t="str">
        <f t="shared" si="79"/>
        <v>SK Sturm Graz</v>
      </c>
      <c r="AQ185">
        <f>COUNTIF($J$2:J185,J185)</f>
        <v>10</v>
      </c>
      <c r="AR185">
        <f>COUNTIF($K$2:K185,K185)</f>
        <v>11</v>
      </c>
      <c r="AT185" s="1" t="str">
        <f t="shared" si="80"/>
        <v>FC Wacker Innsbruck</v>
      </c>
      <c r="AU185" s="1" t="str">
        <f t="shared" si="81"/>
        <v>SV Mattersburg</v>
      </c>
      <c r="AV185">
        <f t="shared" si="82"/>
        <v>1</v>
      </c>
      <c r="AW185" s="1">
        <f t="shared" si="83"/>
        <v>0</v>
      </c>
      <c r="AY185" t="str">
        <f t="shared" si="102"/>
        <v>SV Mattersburg</v>
      </c>
      <c r="AZ185" t="str">
        <f t="shared" si="103"/>
        <v>FC Wacker Innsbruck</v>
      </c>
      <c r="BA185">
        <f t="shared" si="104"/>
        <v>1</v>
      </c>
      <c r="BB185">
        <f t="shared" si="105"/>
        <v>0</v>
      </c>
      <c r="BD185" t="str">
        <f t="shared" si="106"/>
        <v>SV Mattersburg</v>
      </c>
      <c r="BE185" t="str">
        <f t="shared" si="107"/>
        <v>FC Wacker Innsbruck</v>
      </c>
      <c r="BF185">
        <f t="shared" si="84"/>
        <v>0</v>
      </c>
      <c r="BG185">
        <f t="shared" si="85"/>
        <v>1</v>
      </c>
      <c r="BI185">
        <f t="shared" si="108"/>
        <v>3</v>
      </c>
      <c r="BJ185">
        <f t="shared" si="109"/>
        <v>0</v>
      </c>
    </row>
    <row r="186" spans="1:62" x14ac:dyDescent="0.25">
      <c r="A186" t="s">
        <v>72</v>
      </c>
      <c r="B186" t="s">
        <v>330</v>
      </c>
      <c r="C186" t="s">
        <v>267</v>
      </c>
      <c r="D186" t="s">
        <v>116</v>
      </c>
      <c r="E186" t="s">
        <v>61</v>
      </c>
      <c r="F186" s="15">
        <v>0.875</v>
      </c>
      <c r="G186" s="16">
        <v>32579</v>
      </c>
      <c r="H186" s="17">
        <v>5</v>
      </c>
      <c r="I186" s="17">
        <v>0</v>
      </c>
      <c r="J186" s="1" t="s">
        <v>331</v>
      </c>
      <c r="K186" s="1" t="s">
        <v>40</v>
      </c>
      <c r="L186" s="20">
        <v>3</v>
      </c>
      <c r="M186" s="20">
        <v>0</v>
      </c>
      <c r="N186" s="1" t="str">
        <f t="shared" si="74"/>
        <v>S</v>
      </c>
      <c r="O186" s="1" t="str">
        <f t="shared" si="75"/>
        <v>N</v>
      </c>
      <c r="P186" s="1">
        <f t="shared" si="76"/>
        <v>3</v>
      </c>
      <c r="Q186" s="4">
        <f>IFERROR((SUMIF($J$2:K186,J186,$L$2:M186)-L186)/(COUNTIF($J$2:K186,J186)-1),0)</f>
        <v>0</v>
      </c>
      <c r="R186" s="4">
        <f>IFERROR((SUMIF($AT$2:AT186,AT186,$AV$2:AW186)-AV186)/(COUNTIF($J$2:K186,J186)-1),0)</f>
        <v>0</v>
      </c>
      <c r="S186" s="4">
        <f t="shared" si="94"/>
        <v>0</v>
      </c>
      <c r="T186" s="5">
        <f>IFERROR((SUMIF($AY$2:AZ186,AY186,$BA$2:BB186)-BA186)/(COUNTIF($J$2:K186,K186)-1),0)</f>
        <v>2.5555555555555554</v>
      </c>
      <c r="U186" s="5">
        <f>IFERROR((SUMIF($BD$2:BE186,BD186,$BF$2:BG186)-BF186)/(COUNTIF($J$2:K186,K186)-1),0)</f>
        <v>0.80555555555555558</v>
      </c>
      <c r="V186" s="5">
        <f t="shared" si="95"/>
        <v>1.7499999999999998</v>
      </c>
      <c r="W186" s="9">
        <f>IFERROR((SUMIF($J$2:J186,J186,L$2:L186)-L186)/(COUNTIF($J$2:J186,J186)-1),0)</f>
        <v>0</v>
      </c>
      <c r="X186" s="9">
        <f>IFERROR((SUMIF($J$2:J186,J186,M$2:M186)-M186)/(COUNTIF($J$2:J186,J186)-1),0)</f>
        <v>0</v>
      </c>
      <c r="Y186" s="9">
        <f t="shared" si="96"/>
        <v>0</v>
      </c>
      <c r="Z186" s="1">
        <f>IFERROR((SUMIF($K$2:K186,J186,$M$2:M186))/(COUNTIF($K$2:K186,J186)),0)</f>
        <v>0</v>
      </c>
      <c r="AA186" s="1">
        <f>IFERROR((SUMIF($K$2:K186,J186,$L$2:L186))/(COUNTIF($K$2:K186,J186)),0)</f>
        <v>0</v>
      </c>
      <c r="AB186" s="1">
        <f t="shared" si="97"/>
        <v>0</v>
      </c>
      <c r="AC186" s="9">
        <f>IFERROR((SUMIF($J$2:J186,K186,$L$2:L186))/(COUNTIF($J$2:J186,K186)),0)</f>
        <v>2.5</v>
      </c>
      <c r="AD186" s="9">
        <f>IFERROR((SUMIF($J$2:J186,K186,$M$2:M186))/(COUNTIF($J$2:J186,K186)),0)</f>
        <v>0.5625</v>
      </c>
      <c r="AE186" s="9">
        <f t="shared" si="98"/>
        <v>1.9375</v>
      </c>
      <c r="AF186" s="1">
        <f>IFERROR((SUMIF(K$2:K186,K186,M$2:M186)-M186)/(COUNTIF($K$2:K186,K186)-1),0)</f>
        <v>2.6</v>
      </c>
      <c r="AG186" s="1">
        <f>IFERROR((SUMIF(K$2:K186,K186,L$2:L186)-L186)/(COUNTIF($K$2:K186,K186)-1),0)</f>
        <v>1</v>
      </c>
      <c r="AH186" s="1">
        <f t="shared" si="99"/>
        <v>1.6</v>
      </c>
      <c r="AI186" s="1">
        <f t="shared" si="100"/>
        <v>3</v>
      </c>
      <c r="AJ186" s="1">
        <f t="shared" si="101"/>
        <v>0</v>
      </c>
      <c r="AK186" s="1">
        <f>SUMIF($J$2:K186,J186,AI$2:AJ186)-AI186</f>
        <v>0</v>
      </c>
      <c r="AL186" s="1">
        <f>SUMIF($AY$2:AZ186,AY186,$BI$2:BJ186)-BI186</f>
        <v>92</v>
      </c>
      <c r="AM186" s="1">
        <f>IFERROR((AK186)/(COUNTIF($J$2:K186,J186)-1),0)</f>
        <v>0</v>
      </c>
      <c r="AN186" s="1">
        <f>IFERROR((AL186)/(COUNTIF($J$2:K186,K186)-1),0)</f>
        <v>2.5555555555555554</v>
      </c>
      <c r="AP186" t="e">
        <f t="shared" si="79"/>
        <v>#N/A</v>
      </c>
      <c r="AQ186">
        <f>COUNTIF($J$2:J186,J186)</f>
        <v>1</v>
      </c>
      <c r="AR186">
        <f>COUNTIF($K$2:K186,K186)</f>
        <v>21</v>
      </c>
      <c r="AT186" s="1" t="str">
        <f t="shared" si="80"/>
        <v>SSC Neapel</v>
      </c>
      <c r="AU186" s="1" t="str">
        <f t="shared" si="81"/>
        <v>Red Bull Salzburg</v>
      </c>
      <c r="AV186">
        <f t="shared" si="82"/>
        <v>0</v>
      </c>
      <c r="AW186" s="1">
        <f t="shared" si="83"/>
        <v>3</v>
      </c>
      <c r="AY186" t="str">
        <f t="shared" si="102"/>
        <v>Red Bull Salzburg</v>
      </c>
      <c r="AZ186" t="str">
        <f t="shared" si="103"/>
        <v>SSC Neapel</v>
      </c>
      <c r="BA186">
        <f t="shared" si="104"/>
        <v>0</v>
      </c>
      <c r="BB186">
        <f t="shared" si="105"/>
        <v>3</v>
      </c>
      <c r="BD186" t="str">
        <f t="shared" si="106"/>
        <v>Red Bull Salzburg</v>
      </c>
      <c r="BE186" t="str">
        <f t="shared" si="107"/>
        <v>SSC Neapel</v>
      </c>
      <c r="BF186">
        <f t="shared" si="84"/>
        <v>3</v>
      </c>
      <c r="BG186">
        <f t="shared" si="85"/>
        <v>0</v>
      </c>
      <c r="BI186">
        <f t="shared" si="108"/>
        <v>0</v>
      </c>
      <c r="BJ186">
        <f t="shared" si="109"/>
        <v>3</v>
      </c>
    </row>
    <row r="187" spans="1:62" x14ac:dyDescent="0.25">
      <c r="A187" t="s">
        <v>47</v>
      </c>
      <c r="B187" t="s">
        <v>271</v>
      </c>
      <c r="C187" t="s">
        <v>267</v>
      </c>
      <c r="D187" t="s">
        <v>116</v>
      </c>
      <c r="E187" t="s">
        <v>64</v>
      </c>
      <c r="F187" s="15">
        <v>0.70833333333333337</v>
      </c>
      <c r="G187" s="16">
        <v>9380</v>
      </c>
      <c r="H187" s="17">
        <v>7</v>
      </c>
      <c r="I187" s="17">
        <v>0</v>
      </c>
      <c r="J187" s="1" t="s">
        <v>80</v>
      </c>
      <c r="K187" s="1" t="s">
        <v>58</v>
      </c>
      <c r="L187" s="20">
        <v>1</v>
      </c>
      <c r="M187" s="20">
        <v>3</v>
      </c>
      <c r="N187" s="1" t="str">
        <f t="shared" si="74"/>
        <v>N</v>
      </c>
      <c r="O187" s="1" t="str">
        <f t="shared" si="75"/>
        <v>S</v>
      </c>
      <c r="P187" s="1">
        <f t="shared" si="76"/>
        <v>-2</v>
      </c>
      <c r="Q187" s="4">
        <f>IFERROR((SUMIF($J$2:K187,J187,$L$2:M187)-L187)/(COUNTIF($J$2:K187,J187)-1),0)</f>
        <v>1.5833333333333333</v>
      </c>
      <c r="R187" s="4">
        <f>IFERROR((SUMIF($AT$2:AT187,AT187,$AV$2:AW187)-AV187)/(COUNTIF($J$2:K187,J187)-1),0)</f>
        <v>0.625</v>
      </c>
      <c r="S187" s="4">
        <f t="shared" si="94"/>
        <v>0.95833333333333326</v>
      </c>
      <c r="T187" s="5">
        <f>IFERROR((SUMIF($AY$2:AZ187,AY187,$BA$2:BB187)-BA187)/(COUNTIF($J$2:K187,K187)-1),0)</f>
        <v>1.3478260869565217</v>
      </c>
      <c r="U187" s="5">
        <f>IFERROR((SUMIF($BD$2:BE187,BD187,$BF$2:BG187)-BF187)/(COUNTIF($J$2:K187,K187)-1),0)</f>
        <v>1.4347826086956521</v>
      </c>
      <c r="V187" s="5">
        <f t="shared" si="95"/>
        <v>-8.6956521739130377E-2</v>
      </c>
      <c r="W187" s="9">
        <f>IFERROR((SUMIF($J$2:J187,J187,L$2:L187)-L187)/(COUNTIF($J$2:J187,J187)-1),0)</f>
        <v>2.3333333333333335</v>
      </c>
      <c r="X187" s="9">
        <f>IFERROR((SUMIF($J$2:J187,J187,M$2:M187)-M187)/(COUNTIF($J$2:J187,J187)-1),0)</f>
        <v>1.25</v>
      </c>
      <c r="Y187" s="9">
        <f t="shared" si="96"/>
        <v>1.0833333333333335</v>
      </c>
      <c r="Z187" s="1">
        <f>IFERROR((SUMIF($K$2:K187,J187,$M$2:M187))/(COUNTIF($K$2:K187,J187)),0)</f>
        <v>0.83333333333333337</v>
      </c>
      <c r="AA187" s="1">
        <f>IFERROR((SUMIF($K$2:K187,J187,$L$2:L187))/(COUNTIF($K$2:K187,J187)),0)</f>
        <v>1</v>
      </c>
      <c r="AB187" s="1">
        <f t="shared" si="97"/>
        <v>-0.16666666666666663</v>
      </c>
      <c r="AC187" s="9">
        <f>IFERROR((SUMIF($J$2:J187,K187,$L$2:L187))/(COUNTIF($J$2:J187,K187)),0)</f>
        <v>1.4545454545454546</v>
      </c>
      <c r="AD187" s="9">
        <f>IFERROR((SUMIF($J$2:J187,K187,$M$2:M187))/(COUNTIF($J$2:J187,K187)),0)</f>
        <v>1.8181818181818181</v>
      </c>
      <c r="AE187" s="9">
        <f t="shared" si="98"/>
        <v>-0.36363636363636354</v>
      </c>
      <c r="AF187" s="1">
        <f>IFERROR((SUMIF(K$2:K187,K187,M$2:M187)-M187)/(COUNTIF($K$2:K187,K187)-1),0)</f>
        <v>1.25</v>
      </c>
      <c r="AG187" s="1">
        <f>IFERROR((SUMIF(K$2:K187,K187,L$2:L187)-L187)/(COUNTIF($K$2:K187,K187)-1),0)</f>
        <v>1.0833333333333333</v>
      </c>
      <c r="AH187" s="1">
        <f t="shared" si="99"/>
        <v>0.16666666666666674</v>
      </c>
      <c r="AI187" s="1">
        <f t="shared" si="100"/>
        <v>0</v>
      </c>
      <c r="AJ187" s="1">
        <f t="shared" si="101"/>
        <v>3</v>
      </c>
      <c r="AK187" s="1">
        <f>SUMIF($J$2:K187,J187,AI$2:AJ187)-AI187</f>
        <v>39</v>
      </c>
      <c r="AL187" s="1">
        <f>SUMIF($AY$2:AZ187,AY187,$BI$2:BJ187)-BI187</f>
        <v>21</v>
      </c>
      <c r="AM187" s="1">
        <f>IFERROR((AK187)/(COUNTIF($J$2:K187,J187)-1),0)</f>
        <v>1.625</v>
      </c>
      <c r="AN187" s="1">
        <f>IFERROR((AL187)/(COUNTIF($J$2:K187,K187)-1),0)</f>
        <v>0.91304347826086951</v>
      </c>
      <c r="AP187" t="str">
        <f t="shared" si="79"/>
        <v>FC Wacker Innsbruck</v>
      </c>
      <c r="AQ187">
        <f>COUNTIF($J$2:J187,J187)</f>
        <v>13</v>
      </c>
      <c r="AR187">
        <f>COUNTIF($K$2:K187,K187)</f>
        <v>13</v>
      </c>
      <c r="AT187" s="1" t="str">
        <f t="shared" si="80"/>
        <v>FK Austria Wien</v>
      </c>
      <c r="AU187" s="1" t="str">
        <f t="shared" si="81"/>
        <v>SC Rheindorf Altach</v>
      </c>
      <c r="AV187">
        <f t="shared" si="82"/>
        <v>3</v>
      </c>
      <c r="AW187" s="1">
        <f t="shared" si="83"/>
        <v>1</v>
      </c>
      <c r="AY187" t="str">
        <f t="shared" si="102"/>
        <v>SC Rheindorf Altach</v>
      </c>
      <c r="AZ187" t="str">
        <f t="shared" si="103"/>
        <v>FK Austria Wien</v>
      </c>
      <c r="BA187">
        <f t="shared" si="104"/>
        <v>3</v>
      </c>
      <c r="BB187">
        <f t="shared" si="105"/>
        <v>1</v>
      </c>
      <c r="BD187" t="str">
        <f t="shared" si="106"/>
        <v>SC Rheindorf Altach</v>
      </c>
      <c r="BE187" t="str">
        <f t="shared" si="107"/>
        <v>FK Austria Wien</v>
      </c>
      <c r="BF187">
        <f t="shared" si="84"/>
        <v>1</v>
      </c>
      <c r="BG187">
        <f t="shared" si="85"/>
        <v>3</v>
      </c>
      <c r="BI187">
        <f t="shared" si="108"/>
        <v>3</v>
      </c>
      <c r="BJ187">
        <f t="shared" si="109"/>
        <v>0</v>
      </c>
    </row>
    <row r="188" spans="1:62" x14ac:dyDescent="0.25">
      <c r="A188" t="s">
        <v>47</v>
      </c>
      <c r="B188" t="s">
        <v>271</v>
      </c>
      <c r="C188" t="s">
        <v>267</v>
      </c>
      <c r="D188" t="s">
        <v>116</v>
      </c>
      <c r="E188" t="s">
        <v>64</v>
      </c>
      <c r="F188" s="15">
        <v>0.70833333333333337</v>
      </c>
      <c r="G188" s="16">
        <v>10142</v>
      </c>
      <c r="H188" s="17">
        <v>7</v>
      </c>
      <c r="I188" s="17">
        <v>0</v>
      </c>
      <c r="J188" s="1" t="s">
        <v>40</v>
      </c>
      <c r="K188" s="1" t="s">
        <v>68</v>
      </c>
      <c r="L188" s="20">
        <v>0</v>
      </c>
      <c r="M188" s="20">
        <v>0</v>
      </c>
      <c r="N188" s="1" t="str">
        <f t="shared" si="74"/>
        <v>U</v>
      </c>
      <c r="O188" s="1" t="str">
        <f t="shared" si="75"/>
        <v>U</v>
      </c>
      <c r="P188" s="1">
        <f t="shared" si="76"/>
        <v>0</v>
      </c>
      <c r="Q188" s="4">
        <f>IFERROR((SUMIF($J$2:K188,J188,$L$2:M188)-L188)/(COUNTIF($J$2:K188,J188)-1),0)</f>
        <v>2.4864864864864864</v>
      </c>
      <c r="R188" s="4">
        <f>IFERROR((SUMIF($AT$2:AT188,AT188,$AV$2:AW188)-AV188)/(COUNTIF($J$2:K188,J188)-1),0)</f>
        <v>0.24324324324324326</v>
      </c>
      <c r="S188" s="4">
        <f t="shared" si="94"/>
        <v>2.243243243243243</v>
      </c>
      <c r="T188" s="5">
        <f>IFERROR((SUMIF($AY$2:AZ188,AY188,$BA$2:BB188)-BA188)/(COUNTIF($J$2:K188,K188)-1),0)</f>
        <v>1.0769230769230769</v>
      </c>
      <c r="U188" s="5">
        <f>IFERROR((SUMIF($BD$2:BE188,BD188,$BF$2:BG188)-BF188)/(COUNTIF($J$2:K188,K188)-1),0)</f>
        <v>1.4230769230769231</v>
      </c>
      <c r="V188" s="5">
        <f t="shared" si="95"/>
        <v>-0.34615384615384626</v>
      </c>
      <c r="W188" s="9">
        <f>IFERROR((SUMIF($J$2:J188,J188,L$2:L188)-L188)/(COUNTIF($J$2:J188,J188)-1),0)</f>
        <v>2.5</v>
      </c>
      <c r="X188" s="9">
        <f>IFERROR((SUMIF($J$2:J188,J188,M$2:M188)-M188)/(COUNTIF($J$2:J188,J188)-1),0)</f>
        <v>0.5625</v>
      </c>
      <c r="Y188" s="9">
        <f t="shared" si="96"/>
        <v>1.9375</v>
      </c>
      <c r="Z188" s="1">
        <f>IFERROR((SUMIF($K$2:K188,J188,$M$2:M188))/(COUNTIF($K$2:K188,J188)),0)</f>
        <v>2.4761904761904763</v>
      </c>
      <c r="AA188" s="1">
        <f>IFERROR((SUMIF($K$2:K188,J188,$L$2:L188))/(COUNTIF($K$2:K188,J188)),0)</f>
        <v>1.0952380952380953</v>
      </c>
      <c r="AB188" s="1">
        <f t="shared" si="97"/>
        <v>1.3809523809523809</v>
      </c>
      <c r="AC188" s="9">
        <f>IFERROR((SUMIF($J$2:J188,K188,$L$2:L188))/(COUNTIF($J$2:J188,K188)),0)</f>
        <v>1.25</v>
      </c>
      <c r="AD188" s="9">
        <f>IFERROR((SUMIF($J$2:J188,K188,$M$2:M188))/(COUNTIF($J$2:J188,K188)),0)</f>
        <v>1.4166666666666667</v>
      </c>
      <c r="AE188" s="9">
        <f t="shared" si="98"/>
        <v>-0.16666666666666674</v>
      </c>
      <c r="AF188" s="1">
        <f>IFERROR((SUMIF(K$2:K188,K188,M$2:M188)-M188)/(COUNTIF($K$2:K188,K188)-1),0)</f>
        <v>0.9285714285714286</v>
      </c>
      <c r="AG188" s="1">
        <f>IFERROR((SUMIF(K$2:K188,K188,L$2:L188)-L188)/(COUNTIF($K$2:K188,K188)-1),0)</f>
        <v>1.4285714285714286</v>
      </c>
      <c r="AH188" s="1">
        <f t="shared" si="99"/>
        <v>-0.5</v>
      </c>
      <c r="AI188" s="1">
        <f t="shared" si="100"/>
        <v>1</v>
      </c>
      <c r="AJ188" s="1">
        <f t="shared" si="101"/>
        <v>1</v>
      </c>
      <c r="AK188" s="1">
        <f>SUMIF($J$2:K188,J188,AI$2:AJ188)-AI188</f>
        <v>92</v>
      </c>
      <c r="AL188" s="1">
        <f>SUMIF($AY$2:AZ188,AY188,$BI$2:BJ188)-BI188</f>
        <v>30</v>
      </c>
      <c r="AM188" s="1">
        <f>IFERROR((AK188)/(COUNTIF($J$2:K188,J188)-1),0)</f>
        <v>2.4864864864864864</v>
      </c>
      <c r="AN188" s="1">
        <f>IFERROR((AL188)/(COUNTIF($J$2:K188,K188)-1),0)</f>
        <v>1.1538461538461537</v>
      </c>
      <c r="AP188" t="str">
        <f t="shared" si="79"/>
        <v>LASK</v>
      </c>
      <c r="AQ188">
        <f>COUNTIF($J$2:J188,J188)</f>
        <v>17</v>
      </c>
      <c r="AR188">
        <f>COUNTIF($K$2:K188,K188)</f>
        <v>15</v>
      </c>
      <c r="AT188" s="1" t="str">
        <f t="shared" si="80"/>
        <v>Red Bull Salzburg</v>
      </c>
      <c r="AU188" s="1" t="str">
        <f t="shared" si="81"/>
        <v>SK Sturm Graz</v>
      </c>
      <c r="AV188">
        <f t="shared" si="82"/>
        <v>0</v>
      </c>
      <c r="AW188" s="1">
        <f t="shared" si="83"/>
        <v>0</v>
      </c>
      <c r="AY188" t="str">
        <f t="shared" si="102"/>
        <v>SK Sturm Graz</v>
      </c>
      <c r="AZ188" t="str">
        <f t="shared" si="103"/>
        <v>Red Bull Salzburg</v>
      </c>
      <c r="BA188">
        <f t="shared" si="104"/>
        <v>0</v>
      </c>
      <c r="BB188">
        <f t="shared" si="105"/>
        <v>0</v>
      </c>
      <c r="BD188" t="str">
        <f t="shared" si="106"/>
        <v>SK Sturm Graz</v>
      </c>
      <c r="BE188" t="str">
        <f t="shared" si="107"/>
        <v>Red Bull Salzburg</v>
      </c>
      <c r="BF188">
        <f t="shared" si="84"/>
        <v>0</v>
      </c>
      <c r="BG188">
        <f t="shared" si="85"/>
        <v>0</v>
      </c>
      <c r="BI188">
        <f t="shared" si="108"/>
        <v>1</v>
      </c>
      <c r="BJ188">
        <f t="shared" si="109"/>
        <v>1</v>
      </c>
    </row>
    <row r="189" spans="1:62" x14ac:dyDescent="0.25">
      <c r="A189" t="s">
        <v>47</v>
      </c>
      <c r="B189" t="s">
        <v>271</v>
      </c>
      <c r="C189" t="s">
        <v>267</v>
      </c>
      <c r="D189" t="s">
        <v>116</v>
      </c>
      <c r="E189" t="s">
        <v>64</v>
      </c>
      <c r="F189" s="15">
        <v>0.70833333333333337</v>
      </c>
      <c r="G189" s="16">
        <v>5521</v>
      </c>
      <c r="H189" s="17">
        <v>7</v>
      </c>
      <c r="I189" s="17">
        <v>0</v>
      </c>
      <c r="J189" s="1" t="s">
        <v>0</v>
      </c>
      <c r="K189" s="1" t="s">
        <v>245</v>
      </c>
      <c r="L189" s="20">
        <v>2</v>
      </c>
      <c r="M189" s="20">
        <v>0</v>
      </c>
      <c r="N189" s="1" t="str">
        <f t="shared" si="74"/>
        <v>S</v>
      </c>
      <c r="O189" s="1" t="str">
        <f t="shared" si="75"/>
        <v>N</v>
      </c>
      <c r="P189" s="1">
        <f t="shared" si="76"/>
        <v>2</v>
      </c>
      <c r="Q189" s="4">
        <f>IFERROR((SUMIF($J$2:K189,J189,$L$2:M189)-L189)/(COUNTIF($J$2:K189,J189)-1),0)</f>
        <v>2.2857142857142856</v>
      </c>
      <c r="R189" s="4">
        <f>IFERROR((SUMIF($AT$2:AT189,AT189,$AV$2:AW189)-AV189)/(COUNTIF($J$2:K189,J189)-1),0)</f>
        <v>0.39285714285714285</v>
      </c>
      <c r="S189" s="4">
        <f t="shared" si="94"/>
        <v>1.8928571428571428</v>
      </c>
      <c r="T189" s="5">
        <f>IFERROR((SUMIF($AY$2:AZ189,AY189,$BA$2:BB189)-BA189)/(COUNTIF($J$2:K189,K189)-1),0)</f>
        <v>1.1304347826086956</v>
      </c>
      <c r="U189" s="5">
        <f>IFERROR((SUMIF($BD$2:BE189,BD189,$BF$2:BG189)-BF189)/(COUNTIF($J$2:K189,K189)-1),0)</f>
        <v>1.6086956521739131</v>
      </c>
      <c r="V189" s="5">
        <f t="shared" si="95"/>
        <v>-0.47826086956521752</v>
      </c>
      <c r="W189" s="9">
        <f>IFERROR((SUMIF($J$2:J189,J189,L$2:L189)-L189)/(COUNTIF($J$2:J189,J189)-1),0)</f>
        <v>2.4615384615384617</v>
      </c>
      <c r="X189" s="9">
        <f>IFERROR((SUMIF($J$2:J189,J189,M$2:M189)-M189)/(COUNTIF($J$2:J189,J189)-1),0)</f>
        <v>0.84615384615384615</v>
      </c>
      <c r="Y189" s="9">
        <f t="shared" si="96"/>
        <v>1.6153846153846154</v>
      </c>
      <c r="Z189" s="1">
        <f>IFERROR((SUMIF($K$2:K189,J189,$M$2:M189))/(COUNTIF($K$2:K189,J189)),0)</f>
        <v>2.1333333333333333</v>
      </c>
      <c r="AA189" s="1">
        <f>IFERROR((SUMIF($K$2:K189,J189,$L$2:L189))/(COUNTIF($K$2:K189,J189)),0)</f>
        <v>0.66666666666666663</v>
      </c>
      <c r="AB189" s="1">
        <f t="shared" si="97"/>
        <v>1.4666666666666668</v>
      </c>
      <c r="AC189" s="9">
        <f>IFERROR((SUMIF($J$2:J189,K189,$L$2:L189))/(COUNTIF($J$2:J189,K189)),0)</f>
        <v>0.7</v>
      </c>
      <c r="AD189" s="9">
        <f>IFERROR((SUMIF($J$2:J189,K189,$M$2:M189))/(COUNTIF($J$2:J189,K189)),0)</f>
        <v>1.1000000000000001</v>
      </c>
      <c r="AE189" s="9">
        <f t="shared" si="98"/>
        <v>-0.40000000000000013</v>
      </c>
      <c r="AF189" s="1">
        <f>IFERROR((SUMIF(K$2:K189,K189,M$2:M189)-M189)/(COUNTIF($K$2:K189,K189)-1),0)</f>
        <v>1.4615384615384615</v>
      </c>
      <c r="AG189" s="1">
        <f>IFERROR((SUMIF(K$2:K189,K189,L$2:L189)-L189)/(COUNTIF($K$2:K189,K189)-1),0)</f>
        <v>2</v>
      </c>
      <c r="AH189" s="1">
        <f t="shared" si="99"/>
        <v>-0.53846153846153855</v>
      </c>
      <c r="AI189" s="1">
        <f t="shared" si="100"/>
        <v>3</v>
      </c>
      <c r="AJ189" s="1">
        <f t="shared" si="101"/>
        <v>0</v>
      </c>
      <c r="AK189" s="1">
        <f>SUMIF($J$2:K189,J189,AI$2:AJ189)-AI189</f>
        <v>61</v>
      </c>
      <c r="AL189" s="1">
        <f>SUMIF($AY$2:AZ189,AY189,$BI$2:BJ189)-BI189</f>
        <v>23</v>
      </c>
      <c r="AM189" s="1">
        <f>IFERROR((AK189)/(COUNTIF($J$2:K189,J189)-1),0)</f>
        <v>2.1785714285714284</v>
      </c>
      <c r="AN189" s="1">
        <f>IFERROR((AL189)/(COUNTIF($J$2:K189,K189)-1),0)</f>
        <v>1</v>
      </c>
      <c r="AP189" t="str">
        <f t="shared" si="79"/>
        <v>Lillestrøm SK</v>
      </c>
      <c r="AQ189">
        <f>COUNTIF($J$2:J189,J189)</f>
        <v>14</v>
      </c>
      <c r="AR189">
        <f>COUNTIF($K$2:K189,K189)</f>
        <v>14</v>
      </c>
      <c r="AT189" s="1" t="str">
        <f t="shared" si="80"/>
        <v>LASK</v>
      </c>
      <c r="AU189" s="1" t="str">
        <f t="shared" si="81"/>
        <v>FC Wacker Innsbruck</v>
      </c>
      <c r="AV189">
        <f t="shared" si="82"/>
        <v>0</v>
      </c>
      <c r="AW189" s="1">
        <f t="shared" si="83"/>
        <v>2</v>
      </c>
      <c r="AY189" t="str">
        <f t="shared" si="102"/>
        <v>FC Wacker Innsbruck</v>
      </c>
      <c r="AZ189" t="str">
        <f t="shared" si="103"/>
        <v>LASK</v>
      </c>
      <c r="BA189">
        <f t="shared" si="104"/>
        <v>0</v>
      </c>
      <c r="BB189">
        <f t="shared" si="105"/>
        <v>2</v>
      </c>
      <c r="BD189" t="str">
        <f t="shared" si="106"/>
        <v>FC Wacker Innsbruck</v>
      </c>
      <c r="BE189" t="str">
        <f t="shared" si="107"/>
        <v>LASK</v>
      </c>
      <c r="BF189">
        <f t="shared" si="84"/>
        <v>2</v>
      </c>
      <c r="BG189">
        <f t="shared" si="85"/>
        <v>0</v>
      </c>
      <c r="BI189">
        <f t="shared" si="108"/>
        <v>0</v>
      </c>
      <c r="BJ189">
        <f t="shared" si="109"/>
        <v>3</v>
      </c>
    </row>
    <row r="190" spans="1:62" x14ac:dyDescent="0.25">
      <c r="A190" t="s">
        <v>47</v>
      </c>
      <c r="B190" t="s">
        <v>271</v>
      </c>
      <c r="C190" t="s">
        <v>267</v>
      </c>
      <c r="D190" t="s">
        <v>116</v>
      </c>
      <c r="E190" t="s">
        <v>64</v>
      </c>
      <c r="F190" s="15">
        <v>0.70833333333333337</v>
      </c>
      <c r="G190" s="16">
        <v>2350</v>
      </c>
      <c r="H190" s="17">
        <v>8</v>
      </c>
      <c r="I190" s="17">
        <v>0</v>
      </c>
      <c r="J190" s="1" t="s">
        <v>56</v>
      </c>
      <c r="K190" s="1" t="s">
        <v>65</v>
      </c>
      <c r="L190" s="20">
        <v>3</v>
      </c>
      <c r="M190" s="20">
        <v>2</v>
      </c>
      <c r="N190" s="1" t="str">
        <f t="shared" si="74"/>
        <v>S</v>
      </c>
      <c r="O190" s="1" t="str">
        <f t="shared" si="75"/>
        <v>N</v>
      </c>
      <c r="P190" s="1">
        <f t="shared" si="76"/>
        <v>1</v>
      </c>
      <c r="Q190" s="4">
        <f>IFERROR((SUMIF($J$2:K190,J190,$L$2:M190)-L190)/(COUNTIF($J$2:K190,J190)-1),0)</f>
        <v>0.95652173913043481</v>
      </c>
      <c r="R190" s="4">
        <f>IFERROR((SUMIF($AT$2:AT190,AT190,$AV$2:AW190)-AV190)/(COUNTIF($J$2:K190,J190)-1),0)</f>
        <v>0.91304347826086951</v>
      </c>
      <c r="S190" s="4">
        <f t="shared" si="94"/>
        <v>4.3478260869565299E-2</v>
      </c>
      <c r="T190" s="5">
        <f>IFERROR((SUMIF($AY$2:AZ190,AY190,$BA$2:BB190)-BA190)/(COUNTIF($J$2:K190,K190)-1),0)</f>
        <v>1.5833333333333333</v>
      </c>
      <c r="U190" s="5">
        <f>IFERROR((SUMIF($BD$2:BE190,BD190,$BF$2:BG190)-BF190)/(COUNTIF($J$2:K190,K190)-1),0)</f>
        <v>1.375</v>
      </c>
      <c r="V190" s="5">
        <f t="shared" si="95"/>
        <v>0.20833333333333326</v>
      </c>
      <c r="W190" s="9">
        <f>IFERROR((SUMIF($J$2:J190,J190,L$2:L190)-L190)/(COUNTIF($J$2:J190,J190)-1),0)</f>
        <v>1.1818181818181819</v>
      </c>
      <c r="X190" s="9">
        <f>IFERROR((SUMIF($J$2:J190,J190,M$2:M190)-M190)/(COUNTIF($J$2:J190,J190)-1),0)</f>
        <v>1.9090909090909092</v>
      </c>
      <c r="Y190" s="9">
        <f t="shared" si="96"/>
        <v>-0.72727272727272729</v>
      </c>
      <c r="Z190" s="1">
        <f>IFERROR((SUMIF($K$2:K190,J190,$M$2:M190))/(COUNTIF($K$2:K190,J190)),0)</f>
        <v>0.75</v>
      </c>
      <c r="AA190" s="1">
        <f>IFERROR((SUMIF($K$2:K190,J190,$L$2:L190))/(COUNTIF($K$2:K190,J190)),0)</f>
        <v>2</v>
      </c>
      <c r="AB190" s="1">
        <f t="shared" si="97"/>
        <v>-1.25</v>
      </c>
      <c r="AC190" s="9">
        <f>IFERROR((SUMIF($J$2:J190,K190,$L$2:L190))/(COUNTIF($J$2:J190,K190)),0)</f>
        <v>1.6</v>
      </c>
      <c r="AD190" s="9">
        <f>IFERROR((SUMIF($J$2:J190,K190,$M$2:M190))/(COUNTIF($J$2:J190,K190)),0)</f>
        <v>1.3</v>
      </c>
      <c r="AE190" s="9">
        <f t="shared" si="98"/>
        <v>0.30000000000000004</v>
      </c>
      <c r="AF190" s="1">
        <f>IFERROR((SUMIF(K$2:K190,K190,M$2:M190)-M190)/(COUNTIF($K$2:K190,K190)-1),0)</f>
        <v>1.5714285714285714</v>
      </c>
      <c r="AG190" s="1">
        <f>IFERROR((SUMIF(K$2:K190,K190,L$2:L190)-L190)/(COUNTIF($K$2:K190,K190)-1),0)</f>
        <v>1.4285714285714286</v>
      </c>
      <c r="AH190" s="1">
        <f t="shared" si="99"/>
        <v>0.14285714285714279</v>
      </c>
      <c r="AI190" s="1">
        <f t="shared" si="100"/>
        <v>3</v>
      </c>
      <c r="AJ190" s="1">
        <f t="shared" si="101"/>
        <v>0</v>
      </c>
      <c r="AK190" s="1">
        <f>SUMIF($J$2:K190,J190,AI$2:AJ190)-AI190</f>
        <v>17</v>
      </c>
      <c r="AL190" s="1">
        <f>SUMIF($AY$2:AZ190,AY190,$BI$2:BJ190)-BI190</f>
        <v>39</v>
      </c>
      <c r="AM190" s="1">
        <f>IFERROR((AK190)/(COUNTIF($J$2:K190,J190)-1),0)</f>
        <v>0.73913043478260865</v>
      </c>
      <c r="AN190" s="1">
        <f>IFERROR((AL190)/(COUNTIF($J$2:K190,K190)-1),0)</f>
        <v>1.625</v>
      </c>
      <c r="AP190" t="str">
        <f t="shared" si="79"/>
        <v>SK Rapid Wien</v>
      </c>
      <c r="AQ190">
        <f>COUNTIF($J$2:J190,J190)</f>
        <v>12</v>
      </c>
      <c r="AR190">
        <f>COUNTIF($K$2:K190,K190)</f>
        <v>15</v>
      </c>
      <c r="AT190" s="1" t="str">
        <f t="shared" si="80"/>
        <v>FC Admira Wacker Mödling</v>
      </c>
      <c r="AU190" s="1" t="str">
        <f t="shared" si="81"/>
        <v>SKN St. Pölten</v>
      </c>
      <c r="AV190">
        <f t="shared" si="82"/>
        <v>2</v>
      </c>
      <c r="AW190" s="1">
        <f t="shared" si="83"/>
        <v>3</v>
      </c>
      <c r="AY190" t="str">
        <f t="shared" si="102"/>
        <v>SKN St. Pölten</v>
      </c>
      <c r="AZ190" t="str">
        <f t="shared" si="103"/>
        <v>FC Admira Wacker Mödling</v>
      </c>
      <c r="BA190">
        <f t="shared" si="104"/>
        <v>2</v>
      </c>
      <c r="BB190">
        <f t="shared" si="105"/>
        <v>3</v>
      </c>
      <c r="BD190" t="str">
        <f t="shared" si="106"/>
        <v>SKN St. Pölten</v>
      </c>
      <c r="BE190" t="str">
        <f t="shared" si="107"/>
        <v>FC Admira Wacker Mödling</v>
      </c>
      <c r="BF190">
        <f t="shared" si="84"/>
        <v>3</v>
      </c>
      <c r="BG190">
        <f t="shared" si="85"/>
        <v>2</v>
      </c>
      <c r="BI190">
        <f t="shared" si="108"/>
        <v>0</v>
      </c>
      <c r="BJ190">
        <f t="shared" si="109"/>
        <v>3</v>
      </c>
    </row>
    <row r="191" spans="1:62" x14ac:dyDescent="0.25">
      <c r="A191" t="s">
        <v>47</v>
      </c>
      <c r="B191" t="s">
        <v>271</v>
      </c>
      <c r="C191" t="s">
        <v>267</v>
      </c>
      <c r="D191" t="s">
        <v>116</v>
      </c>
      <c r="E191" t="s">
        <v>64</v>
      </c>
      <c r="F191" s="15">
        <v>0.70833333333333337</v>
      </c>
      <c r="G191" s="16">
        <v>3678</v>
      </c>
      <c r="H191" s="17">
        <v>8</v>
      </c>
      <c r="I191" s="17">
        <v>0</v>
      </c>
      <c r="J191" s="1" t="s">
        <v>216</v>
      </c>
      <c r="K191" s="1" t="s">
        <v>49</v>
      </c>
      <c r="L191" s="20">
        <v>1</v>
      </c>
      <c r="M191" s="20">
        <v>1</v>
      </c>
      <c r="N191" s="1" t="str">
        <f t="shared" si="74"/>
        <v>U</v>
      </c>
      <c r="O191" s="1" t="str">
        <f t="shared" si="75"/>
        <v>U</v>
      </c>
      <c r="P191" s="1">
        <f t="shared" si="76"/>
        <v>0</v>
      </c>
      <c r="Q191" s="4">
        <f>IFERROR((SUMIF($J$2:K191,J191,$L$2:M191)-L191)/(COUNTIF($J$2:K191,J191)-1),0)</f>
        <v>1.75</v>
      </c>
      <c r="R191" s="4">
        <f>IFERROR((SUMIF($AT$2:AT191,AT191,$AV$2:AW191)-AV191)/(COUNTIF($J$2:K191,J191)-1),0)</f>
        <v>0.66666666666666663</v>
      </c>
      <c r="S191" s="4">
        <f t="shared" si="94"/>
        <v>1.0833333333333335</v>
      </c>
      <c r="T191" s="5">
        <f>IFERROR((SUMIF($AY$2:AZ191,AY191,$BA$2:BB191)-BA191)/(COUNTIF($J$2:K191,K191)-1),0)</f>
        <v>1.5217391304347827</v>
      </c>
      <c r="U191" s="5">
        <f>IFERROR((SUMIF($BD$2:BE191,BD191,$BF$2:BG191)-BF191)/(COUNTIF($J$2:K191,K191)-1),0)</f>
        <v>1.3913043478260869</v>
      </c>
      <c r="V191" s="5">
        <f t="shared" si="95"/>
        <v>0.13043478260869579</v>
      </c>
      <c r="W191" s="9">
        <f>IFERROR((SUMIF($J$2:J191,J191,L$2:L191)-L191)/(COUNTIF($J$2:J191,J191)-1),0)</f>
        <v>1.75</v>
      </c>
      <c r="X191" s="9">
        <f>IFERROR((SUMIF($J$2:J191,J191,M$2:M191)-M191)/(COUNTIF($J$2:J191,J191)-1),0)</f>
        <v>1.3333333333333333</v>
      </c>
      <c r="Y191" s="9">
        <f t="shared" si="96"/>
        <v>0.41666666666666674</v>
      </c>
      <c r="Z191" s="1">
        <f>IFERROR((SUMIF($K$2:K191,J191,$M$2:M191))/(COUNTIF($K$2:K191,J191)),0)</f>
        <v>1.75</v>
      </c>
      <c r="AA191" s="1">
        <f>IFERROR((SUMIF($K$2:K191,J191,$L$2:L191))/(COUNTIF($K$2:K191,J191)),0)</f>
        <v>2.9166666666666665</v>
      </c>
      <c r="AB191" s="1">
        <f t="shared" si="97"/>
        <v>-1.1666666666666665</v>
      </c>
      <c r="AC191" s="9">
        <f>IFERROR((SUMIF($J$2:J191,K191,$L$2:L191))/(COUNTIF($J$2:J191,K191)),0)</f>
        <v>1.6666666666666667</v>
      </c>
      <c r="AD191" s="9">
        <f>IFERROR((SUMIF($J$2:J191,K191,$M$2:M191))/(COUNTIF($J$2:J191,K191)),0)</f>
        <v>1.4166666666666667</v>
      </c>
      <c r="AE191" s="9">
        <f t="shared" si="98"/>
        <v>0.25</v>
      </c>
      <c r="AF191" s="1">
        <f>IFERROR((SUMIF(K$2:K191,K191,M$2:M191)-M191)/(COUNTIF($K$2:K191,K191)-1),0)</f>
        <v>1.3636363636363635</v>
      </c>
      <c r="AG191" s="1">
        <f>IFERROR((SUMIF(K$2:K191,K191,L$2:L191)-L191)/(COUNTIF($K$2:K191,K191)-1),0)</f>
        <v>1.3636363636363635</v>
      </c>
      <c r="AH191" s="1">
        <f t="shared" si="99"/>
        <v>0</v>
      </c>
      <c r="AI191" s="1">
        <f t="shared" si="100"/>
        <v>1</v>
      </c>
      <c r="AJ191" s="1">
        <f t="shared" si="101"/>
        <v>1</v>
      </c>
      <c r="AK191" s="1">
        <f>SUMIF($J$2:K191,J191,AI$2:AJ191)-AI191</f>
        <v>31</v>
      </c>
      <c r="AL191" s="1">
        <f>SUMIF($AY$2:AZ191,AY191,$BI$2:BJ191)-BI191</f>
        <v>34</v>
      </c>
      <c r="AM191" s="1">
        <f>IFERROR((AK191)/(COUNTIF($J$2:K191,J191)-1),0)</f>
        <v>1.2916666666666667</v>
      </c>
      <c r="AN191" s="1">
        <f>IFERROR((AL191)/(COUNTIF($J$2:K191,K191)-1),0)</f>
        <v>1.4782608695652173</v>
      </c>
      <c r="AP191" t="str">
        <f t="shared" si="79"/>
        <v>FC Admira Wacker Mödling</v>
      </c>
      <c r="AQ191">
        <f>COUNTIF($J$2:J191,J191)</f>
        <v>13</v>
      </c>
      <c r="AR191">
        <f>COUNTIF($K$2:K191,K191)</f>
        <v>12</v>
      </c>
      <c r="AT191" s="1" t="str">
        <f t="shared" si="80"/>
        <v>TSV Hartberg</v>
      </c>
      <c r="AU191" s="1" t="str">
        <f t="shared" si="81"/>
        <v>Wolfsberger AC</v>
      </c>
      <c r="AV191">
        <f t="shared" si="82"/>
        <v>1</v>
      </c>
      <c r="AW191" s="1">
        <f t="shared" si="83"/>
        <v>1</v>
      </c>
      <c r="AY191" t="str">
        <f t="shared" si="102"/>
        <v>Wolfsberger AC</v>
      </c>
      <c r="AZ191" t="str">
        <f t="shared" si="103"/>
        <v>TSV Hartberg</v>
      </c>
      <c r="BA191">
        <f t="shared" si="104"/>
        <v>1</v>
      </c>
      <c r="BB191">
        <f t="shared" si="105"/>
        <v>1</v>
      </c>
      <c r="BD191" t="str">
        <f t="shared" si="106"/>
        <v>Wolfsberger AC</v>
      </c>
      <c r="BE191" t="str">
        <f t="shared" si="107"/>
        <v>TSV Hartberg</v>
      </c>
      <c r="BF191">
        <f t="shared" si="84"/>
        <v>1</v>
      </c>
      <c r="BG191">
        <f t="shared" si="85"/>
        <v>1</v>
      </c>
      <c r="BI191">
        <f t="shared" si="108"/>
        <v>1</v>
      </c>
      <c r="BJ191">
        <f t="shared" si="109"/>
        <v>1</v>
      </c>
    </row>
    <row r="192" spans="1:62" x14ac:dyDescent="0.25">
      <c r="A192" t="s">
        <v>47</v>
      </c>
      <c r="B192" t="s">
        <v>271</v>
      </c>
      <c r="C192" t="s">
        <v>267</v>
      </c>
      <c r="D192" t="s">
        <v>116</v>
      </c>
      <c r="E192" t="s">
        <v>64</v>
      </c>
      <c r="F192" s="15">
        <v>0.70833333333333337</v>
      </c>
      <c r="G192" s="16">
        <v>10200</v>
      </c>
      <c r="H192" s="17">
        <v>8</v>
      </c>
      <c r="I192" s="17">
        <v>0</v>
      </c>
      <c r="J192" s="1" t="s">
        <v>76</v>
      </c>
      <c r="K192" s="1" t="s">
        <v>71</v>
      </c>
      <c r="L192" s="20">
        <v>2</v>
      </c>
      <c r="M192" s="20">
        <v>1</v>
      </c>
      <c r="N192" s="1" t="str">
        <f t="shared" si="74"/>
        <v>S</v>
      </c>
      <c r="O192" s="1" t="str">
        <f t="shared" si="75"/>
        <v>N</v>
      </c>
      <c r="P192" s="1">
        <f t="shared" si="76"/>
        <v>1</v>
      </c>
      <c r="Q192" s="4">
        <f>IFERROR((SUMIF($J$2:K192,J192,$L$2:M192)-L192)/(COUNTIF($J$2:K192,J192)-1),0)</f>
        <v>1.3181818181818181</v>
      </c>
      <c r="R192" s="4">
        <f>IFERROR((SUMIF($AT$2:AT192,AT192,$AV$2:AW192)-AV192)/(COUNTIF($J$2:K192,J192)-1),0)</f>
        <v>0.90909090909090906</v>
      </c>
      <c r="S192" s="4">
        <f t="shared" si="94"/>
        <v>0.40909090909090906</v>
      </c>
      <c r="T192" s="5">
        <f>IFERROR((SUMIF($AY$2:AZ192,AY192,$BA$2:BB192)-BA192)/(COUNTIF($J$2:K192,K192)-1),0)</f>
        <v>1.4857142857142858</v>
      </c>
      <c r="U192" s="5">
        <f>IFERROR((SUMIF($BD$2:BE192,BD192,$BF$2:BG192)-BF192)/(COUNTIF($J$2:K192,K192)-1),0)</f>
        <v>1.2285714285714286</v>
      </c>
      <c r="V192" s="5">
        <f t="shared" si="95"/>
        <v>0.25714285714285712</v>
      </c>
      <c r="W192" s="9">
        <f>IFERROR((SUMIF($J$2:J192,J192,L$2:L192)-L192)/(COUNTIF($J$2:J192,J192)-1),0)</f>
        <v>1.1818181818181819</v>
      </c>
      <c r="X192" s="9">
        <f>IFERROR((SUMIF($J$2:J192,J192,M$2:M192)-M192)/(COUNTIF($J$2:J192,J192)-1),0)</f>
        <v>1.8181818181818181</v>
      </c>
      <c r="Y192" s="9">
        <f t="shared" si="96"/>
        <v>-0.63636363636363624</v>
      </c>
      <c r="Z192" s="1">
        <f>IFERROR((SUMIF($K$2:K192,J192,$M$2:M192))/(COUNTIF($K$2:K192,J192)),0)</f>
        <v>1.4545454545454546</v>
      </c>
      <c r="AA192" s="1">
        <f>IFERROR((SUMIF($K$2:K192,J192,$L$2:L192))/(COUNTIF($K$2:K192,J192)),0)</f>
        <v>1.5454545454545454</v>
      </c>
      <c r="AB192" s="1">
        <f t="shared" si="97"/>
        <v>-9.0909090909090828E-2</v>
      </c>
      <c r="AC192" s="9">
        <f>IFERROR((SUMIF($J$2:J192,K192,$L$2:L192))/(COUNTIF($J$2:J192,K192)),0)</f>
        <v>1.3529411764705883</v>
      </c>
      <c r="AD192" s="9">
        <f>IFERROR((SUMIF($J$2:J192,K192,$M$2:M192))/(COUNTIF($J$2:J192,K192)),0)</f>
        <v>0.58823529411764708</v>
      </c>
      <c r="AE192" s="9">
        <f t="shared" si="98"/>
        <v>0.76470588235294124</v>
      </c>
      <c r="AF192" s="1">
        <f>IFERROR((SUMIF(K$2:K192,K192,M$2:M192)-M192)/(COUNTIF($K$2:K192,K192)-1),0)</f>
        <v>1.6111111111111112</v>
      </c>
      <c r="AG192" s="1">
        <f>IFERROR((SUMIF(K$2:K192,K192,L$2:L192)-L192)/(COUNTIF($K$2:K192,K192)-1),0)</f>
        <v>1.8333333333333333</v>
      </c>
      <c r="AH192" s="1">
        <f t="shared" si="99"/>
        <v>-0.2222222222222221</v>
      </c>
      <c r="AI192" s="1">
        <f t="shared" si="100"/>
        <v>3</v>
      </c>
      <c r="AJ192" s="1">
        <f t="shared" si="101"/>
        <v>0</v>
      </c>
      <c r="AK192" s="1">
        <f>SUMIF($J$2:K192,J192,AI$2:AJ192)-AI192</f>
        <v>27</v>
      </c>
      <c r="AL192" s="1">
        <f>SUMIF($AY$2:AZ192,AY192,$BI$2:BJ192)-BI192</f>
        <v>52</v>
      </c>
      <c r="AM192" s="1">
        <f>IFERROR((AK192)/(COUNTIF($J$2:K192,J192)-1),0)</f>
        <v>1.2272727272727273</v>
      </c>
      <c r="AN192" s="1">
        <f>IFERROR((AL192)/(COUNTIF($J$2:K192,K192)-1),0)</f>
        <v>1.4857142857142858</v>
      </c>
      <c r="AP192" t="str">
        <f t="shared" si="79"/>
        <v>Red Bull Salzburg</v>
      </c>
      <c r="AQ192">
        <f>COUNTIF($J$2:J192,J192)</f>
        <v>12</v>
      </c>
      <c r="AR192">
        <f>COUNTIF($K$2:K192,K192)</f>
        <v>19</v>
      </c>
      <c r="AT192" s="1" t="str">
        <f t="shared" si="80"/>
        <v>SV Mattersburg</v>
      </c>
      <c r="AU192" s="1" t="str">
        <f t="shared" si="81"/>
        <v>SK Rapid Wien</v>
      </c>
      <c r="AV192">
        <f t="shared" si="82"/>
        <v>1</v>
      </c>
      <c r="AW192" s="1">
        <f t="shared" si="83"/>
        <v>2</v>
      </c>
      <c r="AY192" t="str">
        <f t="shared" si="102"/>
        <v>SK Rapid Wien</v>
      </c>
      <c r="AZ192" t="str">
        <f t="shared" si="103"/>
        <v>SV Mattersburg</v>
      </c>
      <c r="BA192">
        <f t="shared" si="104"/>
        <v>1</v>
      </c>
      <c r="BB192">
        <f t="shared" si="105"/>
        <v>2</v>
      </c>
      <c r="BD192" t="str">
        <f t="shared" si="106"/>
        <v>SK Rapid Wien</v>
      </c>
      <c r="BE192" t="str">
        <f t="shared" si="107"/>
        <v>SV Mattersburg</v>
      </c>
      <c r="BF192">
        <f t="shared" si="84"/>
        <v>2</v>
      </c>
      <c r="BG192">
        <f t="shared" si="85"/>
        <v>1</v>
      </c>
      <c r="BI192">
        <f t="shared" si="108"/>
        <v>0</v>
      </c>
      <c r="BJ192">
        <f t="shared" si="109"/>
        <v>3</v>
      </c>
    </row>
    <row r="193" spans="1:62" x14ac:dyDescent="0.25">
      <c r="A193" t="s">
        <v>72</v>
      </c>
      <c r="B193" t="s">
        <v>332</v>
      </c>
      <c r="C193" t="s">
        <v>267</v>
      </c>
      <c r="D193" t="s">
        <v>116</v>
      </c>
      <c r="E193" t="s">
        <v>61</v>
      </c>
      <c r="F193" s="15">
        <v>0.78819444444444453</v>
      </c>
      <c r="G193" s="16">
        <v>29520</v>
      </c>
      <c r="H193" s="17">
        <v>4</v>
      </c>
      <c r="I193" s="17">
        <v>0</v>
      </c>
      <c r="J193" s="1" t="s">
        <v>40</v>
      </c>
      <c r="K193" s="1" t="s">
        <v>331</v>
      </c>
      <c r="L193" s="20">
        <v>3</v>
      </c>
      <c r="M193" s="20">
        <v>1</v>
      </c>
      <c r="N193" s="1" t="str">
        <f t="shared" si="74"/>
        <v>S</v>
      </c>
      <c r="O193" s="1" t="str">
        <f t="shared" si="75"/>
        <v>N</v>
      </c>
      <c r="P193" s="1">
        <f t="shared" si="76"/>
        <v>2</v>
      </c>
      <c r="Q193" s="4">
        <f>IFERROR((SUMIF($J$2:K193,J193,$L$2:M193)-L193)/(COUNTIF($J$2:K193,J193)-1),0)</f>
        <v>2.4210526315789473</v>
      </c>
      <c r="R193" s="4">
        <f>IFERROR((SUMIF($AT$2:AT193,AT193,$AV$2:AW193)-AV193)/(COUNTIF($J$2:K193,J193)-1),0)</f>
        <v>0.23684210526315788</v>
      </c>
      <c r="S193" s="4">
        <f t="shared" si="94"/>
        <v>2.1842105263157894</v>
      </c>
      <c r="T193" s="5">
        <f>IFERROR((SUMIF($AY$2:AZ193,AY193,$BA$2:BB193)-BA193)/(COUNTIF($J$2:K193,K193)-1),0)</f>
        <v>3</v>
      </c>
      <c r="U193" s="5">
        <f>IFERROR((SUMIF($BD$2:BE193,BD193,$BF$2:BG193)-BF193)/(COUNTIF($J$2:K193,K193)-1),0)</f>
        <v>0</v>
      </c>
      <c r="V193" s="5">
        <f t="shared" si="95"/>
        <v>3</v>
      </c>
      <c r="W193" s="9">
        <f>IFERROR((SUMIF($J$2:J193,J193,L$2:L193)-L193)/(COUNTIF($J$2:J193,J193)-1),0)</f>
        <v>2.3529411764705883</v>
      </c>
      <c r="X193" s="9">
        <f>IFERROR((SUMIF($J$2:J193,J193,M$2:M193)-M193)/(COUNTIF($J$2:J193,J193)-1),0)</f>
        <v>0.52941176470588236</v>
      </c>
      <c r="Y193" s="9">
        <f t="shared" si="96"/>
        <v>1.8235294117647061</v>
      </c>
      <c r="Z193" s="1">
        <f>IFERROR((SUMIF($K$2:K193,J193,$M$2:M193))/(COUNTIF($K$2:K193,J193)),0)</f>
        <v>2.4761904761904763</v>
      </c>
      <c r="AA193" s="1">
        <f>IFERROR((SUMIF($K$2:K193,J193,$L$2:L193))/(COUNTIF($K$2:K193,J193)),0)</f>
        <v>1.0952380952380953</v>
      </c>
      <c r="AB193" s="1">
        <f t="shared" si="97"/>
        <v>1.3809523809523809</v>
      </c>
      <c r="AC193" s="9">
        <f>IFERROR((SUMIF($J$2:J193,K193,$L$2:L193))/(COUNTIF($J$2:J193,K193)),0)</f>
        <v>3</v>
      </c>
      <c r="AD193" s="9">
        <f>IFERROR((SUMIF($J$2:J193,K193,$M$2:M193))/(COUNTIF($J$2:J193,K193)),0)</f>
        <v>0</v>
      </c>
      <c r="AE193" s="9">
        <f t="shared" si="98"/>
        <v>3</v>
      </c>
      <c r="AF193" s="1">
        <f>IFERROR((SUMIF(K$2:K193,K193,M$2:M193)-M193)/(COUNTIF($K$2:K193,K193)-1),0)</f>
        <v>0</v>
      </c>
      <c r="AG193" s="1">
        <f>IFERROR((SUMIF(K$2:K193,K193,L$2:L193)-L193)/(COUNTIF($K$2:K193,K193)-1),0)</f>
        <v>0</v>
      </c>
      <c r="AH193" s="1">
        <f t="shared" si="99"/>
        <v>0</v>
      </c>
      <c r="AI193" s="1">
        <f t="shared" si="100"/>
        <v>3</v>
      </c>
      <c r="AJ193" s="1">
        <f t="shared" si="101"/>
        <v>0</v>
      </c>
      <c r="AK193" s="1">
        <f>SUMIF($J$2:K193,J193,AI$2:AJ193)-AI193</f>
        <v>93</v>
      </c>
      <c r="AL193" s="1">
        <f>SUMIF($AY$2:AZ193,AY193,$BI$2:BJ193)-BI193</f>
        <v>3</v>
      </c>
      <c r="AM193" s="1">
        <f>IFERROR((AK193)/(COUNTIF($J$2:K193,J193)-1),0)</f>
        <v>2.4473684210526314</v>
      </c>
      <c r="AN193" s="1">
        <f>IFERROR((AL193)/(COUNTIF($J$2:K193,K193)-1),0)</f>
        <v>3</v>
      </c>
      <c r="AP193" t="str">
        <f t="shared" si="79"/>
        <v>LASK</v>
      </c>
      <c r="AQ193">
        <f>COUNTIF($J$2:J193,J193)</f>
        <v>18</v>
      </c>
      <c r="AR193">
        <f>COUNTIF($K$2:K193,K193)</f>
        <v>1</v>
      </c>
      <c r="AT193" s="1" t="str">
        <f t="shared" si="80"/>
        <v>Red Bull Salzburg</v>
      </c>
      <c r="AU193" s="1" t="str">
        <f t="shared" si="81"/>
        <v>SSC Neapel</v>
      </c>
      <c r="AV193">
        <f t="shared" si="82"/>
        <v>1</v>
      </c>
      <c r="AW193" s="1">
        <f t="shared" si="83"/>
        <v>3</v>
      </c>
      <c r="AY193" t="str">
        <f t="shared" si="102"/>
        <v>SSC Neapel</v>
      </c>
      <c r="AZ193" t="str">
        <f t="shared" si="103"/>
        <v>Red Bull Salzburg</v>
      </c>
      <c r="BA193">
        <f t="shared" si="104"/>
        <v>1</v>
      </c>
      <c r="BB193">
        <f t="shared" si="105"/>
        <v>3</v>
      </c>
      <c r="BD193" t="str">
        <f t="shared" si="106"/>
        <v>SSC Neapel</v>
      </c>
      <c r="BE193" t="str">
        <f t="shared" si="107"/>
        <v>Red Bull Salzburg</v>
      </c>
      <c r="BF193">
        <f t="shared" si="84"/>
        <v>3</v>
      </c>
      <c r="BG193">
        <f t="shared" si="85"/>
        <v>1</v>
      </c>
      <c r="BI193">
        <f t="shared" si="108"/>
        <v>0</v>
      </c>
      <c r="BJ193">
        <f t="shared" si="109"/>
        <v>3</v>
      </c>
    </row>
    <row r="194" spans="1:62" x14ac:dyDescent="0.25">
      <c r="A194" t="s">
        <v>47</v>
      </c>
      <c r="B194" t="s">
        <v>272</v>
      </c>
      <c r="C194" t="s">
        <v>267</v>
      </c>
      <c r="D194" t="s">
        <v>116</v>
      </c>
      <c r="E194" t="s">
        <v>64</v>
      </c>
      <c r="F194" s="15">
        <v>0.70833333333333337</v>
      </c>
      <c r="G194" s="16">
        <v>14643</v>
      </c>
      <c r="H194" s="17">
        <v>7</v>
      </c>
      <c r="I194" s="17">
        <v>0</v>
      </c>
      <c r="J194" s="1" t="s">
        <v>68</v>
      </c>
      <c r="K194" s="1" t="s">
        <v>80</v>
      </c>
      <c r="L194" s="20">
        <v>1</v>
      </c>
      <c r="M194" s="20">
        <v>0</v>
      </c>
      <c r="N194" s="1" t="str">
        <f t="shared" ref="N194:N266" si="110">IF(L194&gt;M194,"S",IF(L194&lt;M194,"N","U"))</f>
        <v>S</v>
      </c>
      <c r="O194" s="1" t="str">
        <f t="shared" ref="O194:O266" si="111">IF(M194&gt;L194,"S",IF(M194&lt;L194,"N","U"))</f>
        <v>N</v>
      </c>
      <c r="P194" s="1">
        <f t="shared" ref="P194:P266" si="112">L194-M194</f>
        <v>1</v>
      </c>
      <c r="Q194" s="4">
        <f>IFERROR((SUMIF($J$2:K194,J194,$L$2:M194)-L194)/(COUNTIF($J$2:K194,J194)-1),0)</f>
        <v>1.037037037037037</v>
      </c>
      <c r="R194" s="4">
        <f>IFERROR((SUMIF($AT$2:AT194,AT194,$AV$2:AW194)-AV194)/(COUNTIF($J$2:K194,J194)-1),0)</f>
        <v>0.62962962962962965</v>
      </c>
      <c r="S194" s="4">
        <f t="shared" si="94"/>
        <v>0.40740740740740733</v>
      </c>
      <c r="T194" s="5">
        <f>IFERROR((SUMIF($AY$2:AZ194,AY194,$BA$2:BB194)-BA194)/(COUNTIF($J$2:K194,K194)-1),0)</f>
        <v>1.56</v>
      </c>
      <c r="U194" s="5">
        <f>IFERROR((SUMIF($BD$2:BE194,BD194,$BF$2:BG194)-BF194)/(COUNTIF($J$2:K194,K194)-1),0)</f>
        <v>1.2</v>
      </c>
      <c r="V194" s="5">
        <f t="shared" si="95"/>
        <v>0.3600000000000001</v>
      </c>
      <c r="W194" s="9">
        <f>IFERROR((SUMIF($J$2:J194,J194,L$2:L194)-L194)/(COUNTIF($J$2:J194,J194)-1),0)</f>
        <v>1.25</v>
      </c>
      <c r="X194" s="9">
        <f>IFERROR((SUMIF($J$2:J194,J194,M$2:M194)-M194)/(COUNTIF($J$2:J194,J194)-1),0)</f>
        <v>1.4166666666666667</v>
      </c>
      <c r="Y194" s="9">
        <f t="shared" si="96"/>
        <v>-0.16666666666666674</v>
      </c>
      <c r="Z194" s="1">
        <f>IFERROR((SUMIF($K$2:K194,J194,$M$2:M194))/(COUNTIF($K$2:K194,J194)),0)</f>
        <v>0.8666666666666667</v>
      </c>
      <c r="AA194" s="1">
        <f>IFERROR((SUMIF($K$2:K194,J194,$L$2:L194))/(COUNTIF($K$2:K194,J194)),0)</f>
        <v>1.3333333333333333</v>
      </c>
      <c r="AB194" s="1">
        <f t="shared" si="97"/>
        <v>-0.46666666666666656</v>
      </c>
      <c r="AC194" s="9">
        <f>IFERROR((SUMIF($J$2:J194,K194,$L$2:L194))/(COUNTIF($J$2:J194,K194)),0)</f>
        <v>2.2307692307692308</v>
      </c>
      <c r="AD194" s="9">
        <f>IFERROR((SUMIF($J$2:J194,K194,$M$2:M194))/(COUNTIF($J$2:J194,K194)),0)</f>
        <v>1.3846153846153846</v>
      </c>
      <c r="AE194" s="9">
        <f t="shared" si="98"/>
        <v>0.84615384615384626</v>
      </c>
      <c r="AF194" s="1">
        <f>IFERROR((SUMIF(K$2:K194,K194,M$2:M194)-M194)/(COUNTIF($K$2:K194,K194)-1),0)</f>
        <v>0.83333333333333337</v>
      </c>
      <c r="AG194" s="1">
        <f>IFERROR((SUMIF(K$2:K194,K194,L$2:L194)-L194)/(COUNTIF($K$2:K194,K194)-1),0)</f>
        <v>1</v>
      </c>
      <c r="AH194" s="1">
        <f t="shared" si="99"/>
        <v>-0.16666666666666663</v>
      </c>
      <c r="AI194" s="1">
        <f t="shared" si="100"/>
        <v>3</v>
      </c>
      <c r="AJ194" s="1">
        <f t="shared" si="101"/>
        <v>0</v>
      </c>
      <c r="AK194" s="1">
        <f>SUMIF($J$2:K194,J194,AI$2:AJ194)-AI194</f>
        <v>31</v>
      </c>
      <c r="AL194" s="1">
        <f>SUMIF($AY$2:AZ194,AY194,$BI$2:BJ194)-BI194</f>
        <v>39</v>
      </c>
      <c r="AM194" s="1">
        <f>IFERROR((AK194)/(COUNTIF($J$2:K194,J194)-1),0)</f>
        <v>1.1481481481481481</v>
      </c>
      <c r="AN194" s="1">
        <f>IFERROR((AL194)/(COUNTIF($J$2:K194,K194)-1),0)</f>
        <v>1.56</v>
      </c>
      <c r="AP194" t="str">
        <f t="shared" ref="AP194:AP251" si="113">VLOOKUP(J194,IF($AQ$2:$AQ$251=(AQ194),mat,""),2,FALSE)</f>
        <v>TSV Hartberg</v>
      </c>
      <c r="AQ194">
        <f>COUNTIF($J$2:J194,J194)</f>
        <v>13</v>
      </c>
      <c r="AR194">
        <f>COUNTIF($K$2:K194,K194)</f>
        <v>13</v>
      </c>
      <c r="AT194" s="1" t="str">
        <f t="shared" ref="AT194:AT251" si="114">J194</f>
        <v>SK Sturm Graz</v>
      </c>
      <c r="AU194" s="1" t="str">
        <f t="shared" ref="AU194:AU251" si="115">K194</f>
        <v>FK Austria Wien</v>
      </c>
      <c r="AV194">
        <f t="shared" ref="AV194:AV251" si="116">M194</f>
        <v>0</v>
      </c>
      <c r="AW194" s="1">
        <f t="shared" ref="AW194:AW251" si="117">L194</f>
        <v>1</v>
      </c>
      <c r="AY194" t="str">
        <f t="shared" si="102"/>
        <v>FK Austria Wien</v>
      </c>
      <c r="AZ194" t="str">
        <f t="shared" si="103"/>
        <v>SK Sturm Graz</v>
      </c>
      <c r="BA194">
        <f t="shared" si="104"/>
        <v>0</v>
      </c>
      <c r="BB194">
        <f t="shared" si="105"/>
        <v>1</v>
      </c>
      <c r="BD194" t="str">
        <f t="shared" si="106"/>
        <v>FK Austria Wien</v>
      </c>
      <c r="BE194" t="str">
        <f t="shared" si="107"/>
        <v>SK Sturm Graz</v>
      </c>
      <c r="BF194">
        <f t="shared" ref="BF194:BF251" si="118">L194</f>
        <v>1</v>
      </c>
      <c r="BG194">
        <f t="shared" ref="BG194:BG251" si="119">M194</f>
        <v>0</v>
      </c>
      <c r="BI194">
        <f t="shared" si="108"/>
        <v>0</v>
      </c>
      <c r="BJ194">
        <f t="shared" si="109"/>
        <v>3</v>
      </c>
    </row>
    <row r="195" spans="1:62" x14ac:dyDescent="0.25">
      <c r="A195" t="s">
        <v>47</v>
      </c>
      <c r="B195" t="s">
        <v>272</v>
      </c>
      <c r="C195" t="s">
        <v>267</v>
      </c>
      <c r="D195" t="s">
        <v>116</v>
      </c>
      <c r="E195" t="s">
        <v>64</v>
      </c>
      <c r="F195" s="15">
        <v>0.70833333333333337</v>
      </c>
      <c r="G195" s="16">
        <v>6476</v>
      </c>
      <c r="H195" s="17">
        <v>3</v>
      </c>
      <c r="I195" s="17">
        <v>0</v>
      </c>
      <c r="J195" s="1" t="s">
        <v>245</v>
      </c>
      <c r="K195" s="1" t="s">
        <v>40</v>
      </c>
      <c r="L195" s="20">
        <v>0</v>
      </c>
      <c r="M195" s="20">
        <v>2</v>
      </c>
      <c r="N195" s="1" t="str">
        <f t="shared" si="110"/>
        <v>N</v>
      </c>
      <c r="O195" s="1" t="str">
        <f t="shared" si="111"/>
        <v>S</v>
      </c>
      <c r="P195" s="1">
        <f t="shared" si="112"/>
        <v>-2</v>
      </c>
      <c r="Q195" s="4">
        <f>IFERROR((SUMIF($J$2:K195,J195,$L$2:M195)-L195)/(COUNTIF($J$2:K195,J195)-1),0)</f>
        <v>1.0833333333333333</v>
      </c>
      <c r="R195" s="4">
        <f>IFERROR((SUMIF($AT$2:AT195,AT195,$AV$2:AW195)-AV195)/(COUNTIF($J$2:K195,J195)-1),0)</f>
        <v>0.45833333333333331</v>
      </c>
      <c r="S195" s="4">
        <f t="shared" si="94"/>
        <v>0.625</v>
      </c>
      <c r="T195" s="5">
        <f>IFERROR((SUMIF($AY$2:AZ195,AY195,$BA$2:BB195)-BA195)/(COUNTIF($J$2:K195,K195)-1),0)</f>
        <v>2.4358974358974357</v>
      </c>
      <c r="U195" s="5">
        <f>IFERROR((SUMIF($BD$2:BE195,BD195,$BF$2:BG195)-BF195)/(COUNTIF($J$2:K195,K195)-1),0)</f>
        <v>0.84615384615384615</v>
      </c>
      <c r="V195" s="5">
        <f t="shared" si="95"/>
        <v>1.5897435897435894</v>
      </c>
      <c r="W195" s="9">
        <f>IFERROR((SUMIF($J$2:J195,J195,L$2:L195)-L195)/(COUNTIF($J$2:J195,J195)-1),0)</f>
        <v>0.7</v>
      </c>
      <c r="X195" s="9">
        <f>IFERROR((SUMIF($J$2:J195,J195,M$2:M195)-M195)/(COUNTIF($J$2:J195,J195)-1),0)</f>
        <v>1.1000000000000001</v>
      </c>
      <c r="Y195" s="9">
        <f t="shared" si="96"/>
        <v>-0.40000000000000013</v>
      </c>
      <c r="Z195" s="1">
        <f>IFERROR((SUMIF($K$2:K195,J195,$M$2:M195))/(COUNTIF($K$2:K195,J195)),0)</f>
        <v>1.3571428571428572</v>
      </c>
      <c r="AA195" s="1">
        <f>IFERROR((SUMIF($K$2:K195,J195,$L$2:L195))/(COUNTIF($K$2:K195,J195)),0)</f>
        <v>2</v>
      </c>
      <c r="AB195" s="1">
        <f t="shared" si="97"/>
        <v>-0.64285714285714279</v>
      </c>
      <c r="AC195" s="9">
        <f>IFERROR((SUMIF($J$2:J195,K195,$L$2:L195))/(COUNTIF($J$2:J195,K195)),0)</f>
        <v>2.3888888888888888</v>
      </c>
      <c r="AD195" s="9">
        <f>IFERROR((SUMIF($J$2:J195,K195,$M$2:M195))/(COUNTIF($J$2:J195,K195)),0)</f>
        <v>0.55555555555555558</v>
      </c>
      <c r="AE195" s="9">
        <f t="shared" si="98"/>
        <v>1.8333333333333333</v>
      </c>
      <c r="AF195" s="1">
        <f>IFERROR((SUMIF(K$2:K195,K195,M$2:M195)-M195)/(COUNTIF($K$2:K195,K195)-1),0)</f>
        <v>2.4761904761904763</v>
      </c>
      <c r="AG195" s="1">
        <f>IFERROR((SUMIF(K$2:K195,K195,L$2:L195)-L195)/(COUNTIF($K$2:K195,K195)-1),0)</f>
        <v>1.0952380952380953</v>
      </c>
      <c r="AH195" s="1">
        <f t="shared" si="99"/>
        <v>1.3809523809523809</v>
      </c>
      <c r="AI195" s="1">
        <f t="shared" si="100"/>
        <v>0</v>
      </c>
      <c r="AJ195" s="1">
        <f t="shared" si="101"/>
        <v>3</v>
      </c>
      <c r="AK195" s="1">
        <f>SUMIF($J$2:K195,J195,AI$2:AJ195)-AI195</f>
        <v>23</v>
      </c>
      <c r="AL195" s="1">
        <f>SUMIF($AY$2:AZ195,AY195,$BI$2:BJ195)-BI195</f>
        <v>96</v>
      </c>
      <c r="AM195" s="1">
        <f>IFERROR((AK195)/(COUNTIF($J$2:K195,J195)-1),0)</f>
        <v>0.95833333333333337</v>
      </c>
      <c r="AN195" s="1">
        <f>IFERROR((AL195)/(COUNTIF($J$2:K195,K195)-1),0)</f>
        <v>2.4615384615384617</v>
      </c>
      <c r="AP195" t="str">
        <f t="shared" si="113"/>
        <v>SK Sturm Graz</v>
      </c>
      <c r="AQ195">
        <f>COUNTIF($J$2:J195,J195)</f>
        <v>11</v>
      </c>
      <c r="AR195">
        <f>COUNTIF($K$2:K195,K195)</f>
        <v>22</v>
      </c>
      <c r="AT195" s="1" t="str">
        <f t="shared" si="114"/>
        <v>FC Wacker Innsbruck</v>
      </c>
      <c r="AU195" s="1" t="str">
        <f t="shared" si="115"/>
        <v>Red Bull Salzburg</v>
      </c>
      <c r="AV195">
        <f t="shared" si="116"/>
        <v>2</v>
      </c>
      <c r="AW195" s="1">
        <f t="shared" si="117"/>
        <v>0</v>
      </c>
      <c r="AY195" t="str">
        <f t="shared" si="102"/>
        <v>Red Bull Salzburg</v>
      </c>
      <c r="AZ195" t="str">
        <f t="shared" si="103"/>
        <v>FC Wacker Innsbruck</v>
      </c>
      <c r="BA195">
        <f t="shared" si="104"/>
        <v>2</v>
      </c>
      <c r="BB195">
        <f t="shared" si="105"/>
        <v>0</v>
      </c>
      <c r="BD195" t="str">
        <f t="shared" si="106"/>
        <v>Red Bull Salzburg</v>
      </c>
      <c r="BE195" t="str">
        <f t="shared" si="107"/>
        <v>FC Wacker Innsbruck</v>
      </c>
      <c r="BF195">
        <f t="shared" si="118"/>
        <v>0</v>
      </c>
      <c r="BG195">
        <f t="shared" si="119"/>
        <v>2</v>
      </c>
      <c r="BI195">
        <f t="shared" si="108"/>
        <v>3</v>
      </c>
      <c r="BJ195">
        <f t="shared" si="109"/>
        <v>0</v>
      </c>
    </row>
    <row r="196" spans="1:62" x14ac:dyDescent="0.25">
      <c r="A196" t="s">
        <v>47</v>
      </c>
      <c r="B196" t="s">
        <v>272</v>
      </c>
      <c r="C196" t="s">
        <v>267</v>
      </c>
      <c r="D196" t="s">
        <v>116</v>
      </c>
      <c r="E196" t="s">
        <v>64</v>
      </c>
      <c r="F196" s="15">
        <v>0.70833333333333337</v>
      </c>
      <c r="G196" s="16">
        <v>4072</v>
      </c>
      <c r="H196" s="17">
        <v>7</v>
      </c>
      <c r="I196" s="17">
        <v>0</v>
      </c>
      <c r="J196" s="1" t="s">
        <v>58</v>
      </c>
      <c r="K196" s="1" t="s">
        <v>0</v>
      </c>
      <c r="L196" s="20">
        <v>1</v>
      </c>
      <c r="M196" s="20">
        <v>2</v>
      </c>
      <c r="N196" s="1" t="str">
        <f t="shared" si="110"/>
        <v>N</v>
      </c>
      <c r="O196" s="1" t="str">
        <f t="shared" si="111"/>
        <v>S</v>
      </c>
      <c r="P196" s="1">
        <f t="shared" si="112"/>
        <v>-1</v>
      </c>
      <c r="Q196" s="4">
        <f>IFERROR((SUMIF($J$2:K196,J196,$L$2:M196)-L196)/(COUNTIF($J$2:K196,J196)-1),0)</f>
        <v>1.4166666666666667</v>
      </c>
      <c r="R196" s="4">
        <f>IFERROR((SUMIF($AT$2:AT196,AT196,$AV$2:AW196)-AV196)/(COUNTIF($J$2:K196,J196)-1),0)</f>
        <v>0.83333333333333337</v>
      </c>
      <c r="S196" s="4">
        <f t="shared" si="94"/>
        <v>0.58333333333333337</v>
      </c>
      <c r="T196" s="5">
        <f>IFERROR((SUMIF($AY$2:AZ196,AY196,$BA$2:BB196)-BA196)/(COUNTIF($J$2:K196,K196)-1),0)</f>
        <v>2.2758620689655173</v>
      </c>
      <c r="U196" s="5">
        <f>IFERROR((SUMIF($BD$2:BE196,BD196,$BF$2:BG196)-BF196)/(COUNTIF($J$2:K196,K196)-1),0)</f>
        <v>0.72413793103448276</v>
      </c>
      <c r="V196" s="5">
        <f t="shared" si="95"/>
        <v>1.5517241379310347</v>
      </c>
      <c r="W196" s="9">
        <f>IFERROR((SUMIF($J$2:J196,J196,L$2:L196)-L196)/(COUNTIF($J$2:J196,J196)-1),0)</f>
        <v>1.4545454545454546</v>
      </c>
      <c r="X196" s="9">
        <f>IFERROR((SUMIF($J$2:J196,J196,M$2:M196)-M196)/(COUNTIF($J$2:J196,J196)-1),0)</f>
        <v>1.8181818181818181</v>
      </c>
      <c r="Y196" s="9">
        <f t="shared" si="96"/>
        <v>-0.36363636363636354</v>
      </c>
      <c r="Z196" s="1">
        <f>IFERROR((SUMIF($K$2:K196,J196,$M$2:M196))/(COUNTIF($K$2:K196,J196)),0)</f>
        <v>1.3846153846153846</v>
      </c>
      <c r="AA196" s="1">
        <f>IFERROR((SUMIF($K$2:K196,J196,$L$2:L196))/(COUNTIF($K$2:K196,J196)),0)</f>
        <v>1.0769230769230769</v>
      </c>
      <c r="AB196" s="1">
        <f t="shared" si="97"/>
        <v>0.30769230769230771</v>
      </c>
      <c r="AC196" s="9">
        <f>IFERROR((SUMIF($J$2:J196,K196,$L$2:L196))/(COUNTIF($J$2:J196,K196)),0)</f>
        <v>2.4285714285714284</v>
      </c>
      <c r="AD196" s="9">
        <f>IFERROR((SUMIF($J$2:J196,K196,$M$2:M196))/(COUNTIF($J$2:J196,K196)),0)</f>
        <v>0.7857142857142857</v>
      </c>
      <c r="AE196" s="9">
        <f t="shared" si="98"/>
        <v>1.6428571428571428</v>
      </c>
      <c r="AF196" s="1">
        <f>IFERROR((SUMIF(K$2:K196,K196,M$2:M196)-M196)/(COUNTIF($K$2:K196,K196)-1),0)</f>
        <v>2.1333333333333333</v>
      </c>
      <c r="AG196" s="1">
        <f>IFERROR((SUMIF(K$2:K196,K196,L$2:L196)-L196)/(COUNTIF($K$2:K196,K196)-1),0)</f>
        <v>0.66666666666666663</v>
      </c>
      <c r="AH196" s="1">
        <f t="shared" si="99"/>
        <v>1.4666666666666668</v>
      </c>
      <c r="AI196" s="1">
        <f t="shared" si="100"/>
        <v>0</v>
      </c>
      <c r="AJ196" s="1">
        <f t="shared" si="101"/>
        <v>3</v>
      </c>
      <c r="AK196" s="1">
        <f>SUMIF($J$2:K196,J196,AI$2:AJ196)-AI196</f>
        <v>24</v>
      </c>
      <c r="AL196" s="1">
        <f>SUMIF($AY$2:AZ196,AY196,$BI$2:BJ196)-BI196</f>
        <v>64</v>
      </c>
      <c r="AM196" s="1">
        <f>IFERROR((AK196)/(COUNTIF($J$2:K196,J196)-1),0)</f>
        <v>1</v>
      </c>
      <c r="AN196" s="1">
        <f>IFERROR((AL196)/(COUNTIF($J$2:K196,K196)-1),0)</f>
        <v>2.2068965517241379</v>
      </c>
      <c r="AP196" t="str">
        <f t="shared" si="113"/>
        <v>SV Mattersburg</v>
      </c>
      <c r="AQ196">
        <f>COUNTIF($J$2:J196,J196)</f>
        <v>12</v>
      </c>
      <c r="AR196">
        <f>COUNTIF($K$2:K196,K196)</f>
        <v>16</v>
      </c>
      <c r="AT196" s="1" t="str">
        <f t="shared" si="114"/>
        <v>SC Rheindorf Altach</v>
      </c>
      <c r="AU196" s="1" t="str">
        <f t="shared" si="115"/>
        <v>LASK</v>
      </c>
      <c r="AV196">
        <f t="shared" si="116"/>
        <v>2</v>
      </c>
      <c r="AW196" s="1">
        <f t="shared" si="117"/>
        <v>1</v>
      </c>
      <c r="AY196" t="str">
        <f t="shared" si="102"/>
        <v>LASK</v>
      </c>
      <c r="AZ196" t="str">
        <f t="shared" si="103"/>
        <v>SC Rheindorf Altach</v>
      </c>
      <c r="BA196">
        <f t="shared" si="104"/>
        <v>2</v>
      </c>
      <c r="BB196">
        <f t="shared" si="105"/>
        <v>1</v>
      </c>
      <c r="BD196" t="str">
        <f t="shared" si="106"/>
        <v>LASK</v>
      </c>
      <c r="BE196" t="str">
        <f t="shared" si="107"/>
        <v>SC Rheindorf Altach</v>
      </c>
      <c r="BF196">
        <f t="shared" si="118"/>
        <v>1</v>
      </c>
      <c r="BG196">
        <f t="shared" si="119"/>
        <v>2</v>
      </c>
      <c r="BI196">
        <f t="shared" si="108"/>
        <v>3</v>
      </c>
      <c r="BJ196">
        <f t="shared" si="109"/>
        <v>0</v>
      </c>
    </row>
    <row r="197" spans="1:62" x14ac:dyDescent="0.25">
      <c r="A197" t="s">
        <v>47</v>
      </c>
      <c r="B197" t="s">
        <v>272</v>
      </c>
      <c r="C197" t="s">
        <v>267</v>
      </c>
      <c r="D197" t="s">
        <v>116</v>
      </c>
      <c r="E197" t="s">
        <v>64</v>
      </c>
      <c r="F197" s="15">
        <v>0.70833333333333337</v>
      </c>
      <c r="G197" s="16">
        <v>3041</v>
      </c>
      <c r="H197" s="17">
        <v>7</v>
      </c>
      <c r="I197" s="17">
        <v>0</v>
      </c>
      <c r="J197" s="1" t="s">
        <v>65</v>
      </c>
      <c r="K197" s="1" t="s">
        <v>76</v>
      </c>
      <c r="L197" s="20">
        <v>0</v>
      </c>
      <c r="M197" s="20">
        <v>1</v>
      </c>
      <c r="N197" s="1" t="str">
        <f t="shared" si="110"/>
        <v>N</v>
      </c>
      <c r="O197" s="1" t="str">
        <f t="shared" si="111"/>
        <v>S</v>
      </c>
      <c r="P197" s="1">
        <f t="shared" si="112"/>
        <v>-1</v>
      </c>
      <c r="Q197" s="4">
        <f>IFERROR((SUMIF($J$2:K197,J197,$L$2:M197)-L197)/(COUNTIF($J$2:K197,J197)-1),0)</f>
        <v>1.6</v>
      </c>
      <c r="R197" s="4">
        <f>IFERROR((SUMIF($AT$2:AT197,AT197,$AV$2:AW197)-AV197)/(COUNTIF($J$2:K197,J197)-1),0)</f>
        <v>0.52</v>
      </c>
      <c r="S197" s="4">
        <f t="shared" si="94"/>
        <v>1.08</v>
      </c>
      <c r="T197" s="5">
        <f>IFERROR((SUMIF($AY$2:AZ197,AY197,$BA$2:BB197)-BA197)/(COUNTIF($J$2:K197,K197)-1),0)</f>
        <v>1.3478260869565217</v>
      </c>
      <c r="U197" s="5">
        <f>IFERROR((SUMIF($BD$2:BE197,BD197,$BF$2:BG197)-BF197)/(COUNTIF($J$2:K197,K197)-1),0)</f>
        <v>1.6521739130434783</v>
      </c>
      <c r="V197" s="5">
        <f t="shared" si="95"/>
        <v>-0.30434782608695654</v>
      </c>
      <c r="W197" s="9">
        <f>IFERROR((SUMIF($J$2:J197,J197,L$2:L197)-L197)/(COUNTIF($J$2:J197,J197)-1),0)</f>
        <v>1.6</v>
      </c>
      <c r="X197" s="9">
        <f>IFERROR((SUMIF($J$2:J197,J197,M$2:M197)-M197)/(COUNTIF($J$2:J197,J197)-1),0)</f>
        <v>1.3</v>
      </c>
      <c r="Y197" s="9">
        <f t="shared" si="96"/>
        <v>0.30000000000000004</v>
      </c>
      <c r="Z197" s="1">
        <f>IFERROR((SUMIF($K$2:K197,J197,$M$2:M197))/(COUNTIF($K$2:K197,J197)),0)</f>
        <v>1.6</v>
      </c>
      <c r="AA197" s="1">
        <f>IFERROR((SUMIF($K$2:K197,J197,$L$2:L197))/(COUNTIF($K$2:K197,J197)),0)</f>
        <v>1.5333333333333334</v>
      </c>
      <c r="AB197" s="1">
        <f t="shared" si="97"/>
        <v>6.6666666666666652E-2</v>
      </c>
      <c r="AC197" s="9">
        <f>IFERROR((SUMIF($J$2:J197,K197,$L$2:L197))/(COUNTIF($J$2:J197,K197)),0)</f>
        <v>1.25</v>
      </c>
      <c r="AD197" s="9">
        <f>IFERROR((SUMIF($J$2:J197,K197,$M$2:M197))/(COUNTIF($J$2:J197,K197)),0)</f>
        <v>1.75</v>
      </c>
      <c r="AE197" s="9">
        <f t="shared" si="98"/>
        <v>-0.5</v>
      </c>
      <c r="AF197" s="1">
        <f>IFERROR((SUMIF(K$2:K197,K197,M$2:M197)-M197)/(COUNTIF($K$2:K197,K197)-1),0)</f>
        <v>1.4545454545454546</v>
      </c>
      <c r="AG197" s="1">
        <f>IFERROR((SUMIF(K$2:K197,K197,L$2:L197)-L197)/(COUNTIF($K$2:K197,K197)-1),0)</f>
        <v>1.5454545454545454</v>
      </c>
      <c r="AH197" s="1">
        <f t="shared" si="99"/>
        <v>-9.0909090909090828E-2</v>
      </c>
      <c r="AI197" s="1">
        <f t="shared" si="100"/>
        <v>0</v>
      </c>
      <c r="AJ197" s="1">
        <f t="shared" si="101"/>
        <v>3</v>
      </c>
      <c r="AK197" s="1">
        <f>SUMIF($J$2:K197,J197,AI$2:AJ197)-AI197</f>
        <v>39</v>
      </c>
      <c r="AL197" s="1">
        <f>SUMIF($AY$2:AZ197,AY197,$BI$2:BJ197)-BI197</f>
        <v>30</v>
      </c>
      <c r="AM197" s="1">
        <f>IFERROR((AK197)/(COUNTIF($J$2:K197,J197)-1),0)</f>
        <v>1.56</v>
      </c>
      <c r="AN197" s="1">
        <f>IFERROR((AL197)/(COUNTIF($J$2:K197,K197)-1),0)</f>
        <v>1.3043478260869565</v>
      </c>
      <c r="AP197" t="str">
        <f t="shared" si="113"/>
        <v>Wolfsberger AC</v>
      </c>
      <c r="AQ197">
        <f>COUNTIF($J$2:J197,J197)</f>
        <v>11</v>
      </c>
      <c r="AR197">
        <f>COUNTIF($K$2:K197,K197)</f>
        <v>12</v>
      </c>
      <c r="AT197" s="1" t="str">
        <f t="shared" si="114"/>
        <v>SKN St. Pölten</v>
      </c>
      <c r="AU197" s="1" t="str">
        <f t="shared" si="115"/>
        <v>SV Mattersburg</v>
      </c>
      <c r="AV197">
        <f t="shared" si="116"/>
        <v>1</v>
      </c>
      <c r="AW197" s="1">
        <f t="shared" si="117"/>
        <v>0</v>
      </c>
      <c r="AY197" t="str">
        <f t="shared" si="102"/>
        <v>SV Mattersburg</v>
      </c>
      <c r="AZ197" t="str">
        <f t="shared" si="103"/>
        <v>SKN St. Pölten</v>
      </c>
      <c r="BA197">
        <f t="shared" si="104"/>
        <v>1</v>
      </c>
      <c r="BB197">
        <f t="shared" si="105"/>
        <v>0</v>
      </c>
      <c r="BD197" t="str">
        <f t="shared" si="106"/>
        <v>SV Mattersburg</v>
      </c>
      <c r="BE197" t="str">
        <f t="shared" si="107"/>
        <v>SKN St. Pölten</v>
      </c>
      <c r="BF197">
        <f t="shared" si="118"/>
        <v>0</v>
      </c>
      <c r="BG197">
        <f t="shared" si="119"/>
        <v>1</v>
      </c>
      <c r="BI197">
        <f t="shared" si="108"/>
        <v>3</v>
      </c>
      <c r="BJ197">
        <f t="shared" si="109"/>
        <v>0</v>
      </c>
    </row>
    <row r="198" spans="1:62" x14ac:dyDescent="0.25">
      <c r="A198" t="s">
        <v>47</v>
      </c>
      <c r="B198" t="s">
        <v>272</v>
      </c>
      <c r="C198" t="s">
        <v>267</v>
      </c>
      <c r="D198" t="s">
        <v>116</v>
      </c>
      <c r="E198" t="s">
        <v>64</v>
      </c>
      <c r="F198" s="15">
        <v>0.70833333333333337</v>
      </c>
      <c r="G198" s="16">
        <v>4488</v>
      </c>
      <c r="H198" s="17">
        <v>7</v>
      </c>
      <c r="I198" s="17">
        <v>0</v>
      </c>
      <c r="J198" s="1" t="s">
        <v>49</v>
      </c>
      <c r="K198" s="1" t="s">
        <v>56</v>
      </c>
      <c r="L198" s="20">
        <v>2</v>
      </c>
      <c r="M198" s="20">
        <v>2</v>
      </c>
      <c r="N198" s="1" t="str">
        <f t="shared" si="110"/>
        <v>U</v>
      </c>
      <c r="O198" s="1" t="str">
        <f t="shared" si="111"/>
        <v>U</v>
      </c>
      <c r="P198" s="1">
        <f t="shared" si="112"/>
        <v>0</v>
      </c>
      <c r="Q198" s="4">
        <f>IFERROR((SUMIF($J$2:K198,J198,$L$2:M198)-L198)/(COUNTIF($J$2:K198,J198)-1),0)</f>
        <v>1.5</v>
      </c>
      <c r="R198" s="4">
        <f>IFERROR((SUMIF($AT$2:AT198,AT198,$AV$2:AW198)-AV198)/(COUNTIF($J$2:K198,J198)-1),0)</f>
        <v>0.70833333333333337</v>
      </c>
      <c r="S198" s="4">
        <f t="shared" si="94"/>
        <v>0.79166666666666663</v>
      </c>
      <c r="T198" s="5">
        <f>IFERROR((SUMIF($AY$2:AZ198,AY198,$BA$2:BB198)-BA198)/(COUNTIF($J$2:K198,K198)-1),0)</f>
        <v>1.0416666666666667</v>
      </c>
      <c r="U198" s="5">
        <f>IFERROR((SUMIF($BD$2:BE198,BD198,$BF$2:BG198)-BF198)/(COUNTIF($J$2:K198,K198)-1),0)</f>
        <v>1.9583333333333333</v>
      </c>
      <c r="V198" s="5">
        <f t="shared" si="95"/>
        <v>-0.91666666666666652</v>
      </c>
      <c r="W198" s="9">
        <f>IFERROR((SUMIF($J$2:J198,J198,L$2:L198)-L198)/(COUNTIF($J$2:J198,J198)-1),0)</f>
        <v>1.6666666666666667</v>
      </c>
      <c r="X198" s="9">
        <f>IFERROR((SUMIF($J$2:J198,J198,M$2:M198)-M198)/(COUNTIF($J$2:J198,J198)-1),0)</f>
        <v>1.4166666666666667</v>
      </c>
      <c r="Y198" s="9">
        <f t="shared" si="96"/>
        <v>0.25</v>
      </c>
      <c r="Z198" s="1">
        <f>IFERROR((SUMIF($K$2:K198,J198,$M$2:M198))/(COUNTIF($K$2:K198,J198)),0)</f>
        <v>1.3333333333333333</v>
      </c>
      <c r="AA198" s="1">
        <f>IFERROR((SUMIF($K$2:K198,J198,$L$2:L198))/(COUNTIF($K$2:K198,J198)),0)</f>
        <v>1.3333333333333333</v>
      </c>
      <c r="AB198" s="1">
        <f t="shared" si="97"/>
        <v>0</v>
      </c>
      <c r="AC198" s="9">
        <f>IFERROR((SUMIF($J$2:J198,K198,$L$2:L198))/(COUNTIF($J$2:J198,K198)),0)</f>
        <v>1.3333333333333333</v>
      </c>
      <c r="AD198" s="9">
        <f>IFERROR((SUMIF($J$2:J198,K198,$M$2:M198))/(COUNTIF($J$2:J198,K198)),0)</f>
        <v>1.9166666666666667</v>
      </c>
      <c r="AE198" s="9">
        <f t="shared" si="98"/>
        <v>-0.58333333333333348</v>
      </c>
      <c r="AF198" s="1">
        <f>IFERROR((SUMIF(K$2:K198,K198,M$2:M198)-M198)/(COUNTIF($K$2:K198,K198)-1),0)</f>
        <v>0.75</v>
      </c>
      <c r="AG198" s="1">
        <f>IFERROR((SUMIF(K$2:K198,K198,L$2:L198)-L198)/(COUNTIF($K$2:K198,K198)-1),0)</f>
        <v>2</v>
      </c>
      <c r="AH198" s="1">
        <f t="shared" si="99"/>
        <v>-1.25</v>
      </c>
      <c r="AI198" s="1">
        <f t="shared" si="100"/>
        <v>1</v>
      </c>
      <c r="AJ198" s="1">
        <f t="shared" si="101"/>
        <v>1</v>
      </c>
      <c r="AK198" s="1">
        <f>SUMIF($J$2:K198,J198,AI$2:AJ198)-AI198</f>
        <v>35</v>
      </c>
      <c r="AL198" s="1">
        <f>SUMIF($AY$2:AZ198,AY198,$BI$2:BJ198)-BI198</f>
        <v>20</v>
      </c>
      <c r="AM198" s="1">
        <f>IFERROR((AK198)/(COUNTIF($J$2:K198,J198)-1),0)</f>
        <v>1.4583333333333333</v>
      </c>
      <c r="AN198" s="1">
        <f>IFERROR((AL198)/(COUNTIF($J$2:K198,K198)-1),0)</f>
        <v>0.83333333333333337</v>
      </c>
      <c r="AP198" t="str">
        <f t="shared" si="113"/>
        <v>FK Austria Wien</v>
      </c>
      <c r="AQ198">
        <f>COUNTIF($J$2:J198,J198)</f>
        <v>13</v>
      </c>
      <c r="AR198">
        <f>COUNTIF($K$2:K198,K198)</f>
        <v>13</v>
      </c>
      <c r="AT198" s="1" t="str">
        <f t="shared" si="114"/>
        <v>Wolfsberger AC</v>
      </c>
      <c r="AU198" s="1" t="str">
        <f t="shared" si="115"/>
        <v>FC Admira Wacker Mödling</v>
      </c>
      <c r="AV198">
        <f t="shared" si="116"/>
        <v>2</v>
      </c>
      <c r="AW198" s="1">
        <f t="shared" si="117"/>
        <v>2</v>
      </c>
      <c r="AY198" t="str">
        <f t="shared" si="102"/>
        <v>FC Admira Wacker Mödling</v>
      </c>
      <c r="AZ198" t="str">
        <f t="shared" si="103"/>
        <v>Wolfsberger AC</v>
      </c>
      <c r="BA198">
        <f t="shared" si="104"/>
        <v>2</v>
      </c>
      <c r="BB198">
        <f t="shared" si="105"/>
        <v>2</v>
      </c>
      <c r="BD198" t="str">
        <f t="shared" si="106"/>
        <v>FC Admira Wacker Mödling</v>
      </c>
      <c r="BE198" t="str">
        <f t="shared" si="107"/>
        <v>Wolfsberger AC</v>
      </c>
      <c r="BF198">
        <f t="shared" si="118"/>
        <v>2</v>
      </c>
      <c r="BG198">
        <f t="shared" si="119"/>
        <v>2</v>
      </c>
      <c r="BI198">
        <f t="shared" si="108"/>
        <v>1</v>
      </c>
      <c r="BJ198">
        <f t="shared" si="109"/>
        <v>1</v>
      </c>
    </row>
    <row r="199" spans="1:62" x14ac:dyDescent="0.25">
      <c r="A199" t="s">
        <v>47</v>
      </c>
      <c r="B199" t="s">
        <v>272</v>
      </c>
      <c r="C199" t="s">
        <v>267</v>
      </c>
      <c r="D199" t="s">
        <v>116</v>
      </c>
      <c r="E199" t="s">
        <v>64</v>
      </c>
      <c r="F199" s="15">
        <v>0.70833333333333337</v>
      </c>
      <c r="G199" s="16">
        <v>19200</v>
      </c>
      <c r="H199" s="17">
        <v>7</v>
      </c>
      <c r="I199" s="17">
        <v>0</v>
      </c>
      <c r="J199" s="1" t="s">
        <v>71</v>
      </c>
      <c r="K199" s="1" t="s">
        <v>216</v>
      </c>
      <c r="L199" s="20">
        <v>2</v>
      </c>
      <c r="M199" s="20">
        <v>2</v>
      </c>
      <c r="N199" s="1" t="str">
        <f t="shared" si="110"/>
        <v>U</v>
      </c>
      <c r="O199" s="1" t="str">
        <f t="shared" si="111"/>
        <v>U</v>
      </c>
      <c r="P199" s="1">
        <f t="shared" si="112"/>
        <v>0</v>
      </c>
      <c r="Q199" s="4">
        <f>IFERROR((SUMIF($J$2:K199,J199,$L$2:M199)-L199)/(COUNTIF($J$2:K199,J199)-1),0)</f>
        <v>1.4722222222222223</v>
      </c>
      <c r="R199" s="4">
        <f>IFERROR((SUMIF($AT$2:AT199,AT199,$AV$2:AW199)-AV199)/(COUNTIF($J$2:K199,J199)-1),0)</f>
        <v>0.27777777777777779</v>
      </c>
      <c r="S199" s="4">
        <f t="shared" si="94"/>
        <v>1.1944444444444446</v>
      </c>
      <c r="T199" s="5">
        <f>IFERROR((SUMIF($AY$2:AZ199,AY199,$BA$2:BB199)-BA199)/(COUNTIF($J$2:K199,K199)-1),0)</f>
        <v>1.72</v>
      </c>
      <c r="U199" s="5">
        <f>IFERROR((SUMIF($BD$2:BE199,BD199,$BF$2:BG199)-BF199)/(COUNTIF($J$2:K199,K199)-1),0)</f>
        <v>2.08</v>
      </c>
      <c r="V199" s="5">
        <f t="shared" si="95"/>
        <v>-0.3600000000000001</v>
      </c>
      <c r="W199" s="9">
        <f>IFERROR((SUMIF($J$2:J199,J199,L$2:L199)-L199)/(COUNTIF($J$2:J199,J199)-1),0)</f>
        <v>1.3529411764705883</v>
      </c>
      <c r="X199" s="9">
        <f>IFERROR((SUMIF($J$2:J199,J199,M$2:M199)-M199)/(COUNTIF($J$2:J199,J199)-1),0)</f>
        <v>0.58823529411764708</v>
      </c>
      <c r="Y199" s="9">
        <f t="shared" si="96"/>
        <v>0.76470588235294124</v>
      </c>
      <c r="Z199" s="1">
        <f>IFERROR((SUMIF($K$2:K199,J199,$M$2:M199))/(COUNTIF($K$2:K199,J199)),0)</f>
        <v>1.5789473684210527</v>
      </c>
      <c r="AA199" s="1">
        <f>IFERROR((SUMIF($K$2:K199,J199,$L$2:L199))/(COUNTIF($K$2:K199,J199)),0)</f>
        <v>1.8421052631578947</v>
      </c>
      <c r="AB199" s="1">
        <f t="shared" si="97"/>
        <v>-0.26315789473684204</v>
      </c>
      <c r="AC199" s="9">
        <f>IFERROR((SUMIF($J$2:J199,K199,$L$2:L199))/(COUNTIF($J$2:J199,K199)),0)</f>
        <v>1.6923076923076923</v>
      </c>
      <c r="AD199" s="9">
        <f>IFERROR((SUMIF($J$2:J199,K199,$M$2:M199))/(COUNTIF($J$2:J199,K199)),0)</f>
        <v>1.3076923076923077</v>
      </c>
      <c r="AE199" s="9">
        <f t="shared" si="98"/>
        <v>0.38461538461538458</v>
      </c>
      <c r="AF199" s="1">
        <f>IFERROR((SUMIF(K$2:K199,K199,M$2:M199)-M199)/(COUNTIF($K$2:K199,K199)-1),0)</f>
        <v>1.75</v>
      </c>
      <c r="AG199" s="1">
        <f>IFERROR((SUMIF(K$2:K199,K199,L$2:L199)-L199)/(COUNTIF($K$2:K199,K199)-1),0)</f>
        <v>2.9166666666666665</v>
      </c>
      <c r="AH199" s="1">
        <f t="shared" si="99"/>
        <v>-1.1666666666666665</v>
      </c>
      <c r="AI199" s="1">
        <f t="shared" si="100"/>
        <v>1</v>
      </c>
      <c r="AJ199" s="1">
        <f t="shared" si="101"/>
        <v>1</v>
      </c>
      <c r="AK199" s="1">
        <f>SUMIF($J$2:K199,J199,AI$2:AJ199)-AI199</f>
        <v>52</v>
      </c>
      <c r="AL199" s="1">
        <f>SUMIF($AY$2:AZ199,AY199,$BI$2:BJ199)-BI199</f>
        <v>32</v>
      </c>
      <c r="AM199" s="1">
        <f>IFERROR((AK199)/(COUNTIF($J$2:K199,J199)-1),0)</f>
        <v>1.4444444444444444</v>
      </c>
      <c r="AN199" s="1">
        <f>IFERROR((AL199)/(COUNTIF($J$2:K199,K199)-1),0)</f>
        <v>1.28</v>
      </c>
      <c r="AP199" t="str">
        <f t="shared" si="113"/>
        <v>SC Rheindorf Altach</v>
      </c>
      <c r="AQ199">
        <f>COUNTIF($J$2:J199,J199)</f>
        <v>18</v>
      </c>
      <c r="AR199">
        <f>COUNTIF($K$2:K199,K199)</f>
        <v>13</v>
      </c>
      <c r="AT199" s="1" t="str">
        <f t="shared" si="114"/>
        <v>SK Rapid Wien</v>
      </c>
      <c r="AU199" s="1" t="str">
        <f t="shared" si="115"/>
        <v>TSV Hartberg</v>
      </c>
      <c r="AV199">
        <f t="shared" si="116"/>
        <v>2</v>
      </c>
      <c r="AW199" s="1">
        <f t="shared" si="117"/>
        <v>2</v>
      </c>
      <c r="AY199" t="str">
        <f t="shared" si="102"/>
        <v>TSV Hartberg</v>
      </c>
      <c r="AZ199" t="str">
        <f t="shared" si="103"/>
        <v>SK Rapid Wien</v>
      </c>
      <c r="BA199">
        <f t="shared" si="104"/>
        <v>2</v>
      </c>
      <c r="BB199">
        <f t="shared" si="105"/>
        <v>2</v>
      </c>
      <c r="BD199" t="str">
        <f t="shared" si="106"/>
        <v>TSV Hartberg</v>
      </c>
      <c r="BE199" t="str">
        <f t="shared" si="107"/>
        <v>SK Rapid Wien</v>
      </c>
      <c r="BF199">
        <f t="shared" si="118"/>
        <v>2</v>
      </c>
      <c r="BG199">
        <f t="shared" si="119"/>
        <v>2</v>
      </c>
      <c r="BI199">
        <f t="shared" si="108"/>
        <v>1</v>
      </c>
      <c r="BJ199">
        <f t="shared" si="109"/>
        <v>1</v>
      </c>
    </row>
    <row r="200" spans="1:62" x14ac:dyDescent="0.25">
      <c r="A200" t="s">
        <v>47</v>
      </c>
      <c r="B200" t="s">
        <v>357</v>
      </c>
      <c r="C200" t="s">
        <v>267</v>
      </c>
      <c r="D200" t="s">
        <v>116</v>
      </c>
      <c r="E200" t="s">
        <v>43</v>
      </c>
      <c r="F200" s="15">
        <v>0.70833333333333337</v>
      </c>
      <c r="G200" s="16">
        <v>11600</v>
      </c>
      <c r="H200" s="17">
        <v>13</v>
      </c>
      <c r="I200" s="17">
        <v>0</v>
      </c>
      <c r="J200" s="1" t="s">
        <v>71</v>
      </c>
      <c r="K200" s="1" t="s">
        <v>56</v>
      </c>
      <c r="L200" s="20">
        <v>3</v>
      </c>
      <c r="M200" s="20">
        <v>0</v>
      </c>
      <c r="N200" s="1" t="str">
        <f t="shared" si="110"/>
        <v>S</v>
      </c>
      <c r="O200" s="1" t="str">
        <f t="shared" si="111"/>
        <v>N</v>
      </c>
      <c r="P200" s="1">
        <f t="shared" si="112"/>
        <v>3</v>
      </c>
      <c r="Q200" s="4">
        <f>IFERROR((SUMIF($J$2:K200,J200,$L$2:M200)-L200)/(COUNTIF($J$2:K200,J200)-1),0)</f>
        <v>1.4864864864864864</v>
      </c>
      <c r="R200" s="4">
        <f>IFERROR((SUMIF($AT$2:AT200,AT200,$AV$2:AW200)-AV200)/(COUNTIF($J$2:K200,J200)-1),0)</f>
        <v>0.32432432432432434</v>
      </c>
      <c r="S200" s="4">
        <f t="shared" si="94"/>
        <v>1.1621621621621621</v>
      </c>
      <c r="T200" s="5">
        <f>IFERROR((SUMIF($AY$2:AZ200,AY200,$BA$2:BB200)-BA200)/(COUNTIF($J$2:K200,K200)-1),0)</f>
        <v>1.08</v>
      </c>
      <c r="U200" s="5">
        <f>IFERROR((SUMIF($BD$2:BE200,BD200,$BF$2:BG200)-BF200)/(COUNTIF($J$2:K200,K200)-1),0)</f>
        <v>1.96</v>
      </c>
      <c r="V200" s="5">
        <f t="shared" si="95"/>
        <v>-0.87999999999999989</v>
      </c>
      <c r="W200" s="9">
        <f>IFERROR((SUMIF($J$2:J200,J200,L$2:L200)-L200)/(COUNTIF($J$2:J200,J200)-1),0)</f>
        <v>1.3888888888888888</v>
      </c>
      <c r="X200" s="9">
        <f>IFERROR((SUMIF($J$2:J200,J200,M$2:M200)-M200)/(COUNTIF($J$2:J200,J200)-1),0)</f>
        <v>0.66666666666666663</v>
      </c>
      <c r="Y200" s="9">
        <f t="shared" si="96"/>
        <v>0.72222222222222221</v>
      </c>
      <c r="Z200" s="1">
        <f>IFERROR((SUMIF($K$2:K200,J200,$M$2:M200))/(COUNTIF($K$2:K200,J200)),0)</f>
        <v>1.5789473684210527</v>
      </c>
      <c r="AA200" s="1">
        <f>IFERROR((SUMIF($K$2:K200,J200,$L$2:L200))/(COUNTIF($K$2:K200,J200)),0)</f>
        <v>1.8421052631578947</v>
      </c>
      <c r="AB200" s="1">
        <f t="shared" si="97"/>
        <v>-0.26315789473684204</v>
      </c>
      <c r="AC200" s="9">
        <f>IFERROR((SUMIF($J$2:J200,K200,$L$2:L200))/(COUNTIF($J$2:J200,K200)),0)</f>
        <v>1.3333333333333333</v>
      </c>
      <c r="AD200" s="9">
        <f>IFERROR((SUMIF($J$2:J200,K200,$M$2:M200))/(COUNTIF($J$2:J200,K200)),0)</f>
        <v>1.9166666666666667</v>
      </c>
      <c r="AE200" s="9">
        <f t="shared" si="98"/>
        <v>-0.58333333333333348</v>
      </c>
      <c r="AF200" s="1">
        <f>IFERROR((SUMIF(K$2:K200,K200,M$2:M200)-M200)/(COUNTIF($K$2:K200,K200)-1),0)</f>
        <v>0.84615384615384615</v>
      </c>
      <c r="AG200" s="1">
        <f>IFERROR((SUMIF(K$2:K200,K200,L$2:L200)-L200)/(COUNTIF($K$2:K200,K200)-1),0)</f>
        <v>2</v>
      </c>
      <c r="AH200" s="1">
        <f t="shared" si="99"/>
        <v>-1.1538461538461537</v>
      </c>
      <c r="AI200" s="1">
        <f t="shared" si="100"/>
        <v>3</v>
      </c>
      <c r="AJ200" s="1">
        <f t="shared" si="101"/>
        <v>0</v>
      </c>
      <c r="AK200" s="1">
        <f>SUMIF($J$2:K200,J200,AI$2:AJ200)-AI200</f>
        <v>53</v>
      </c>
      <c r="AL200" s="1">
        <f>SUMIF($AY$2:AZ200,AY200,$BI$2:BJ200)-BI200</f>
        <v>21</v>
      </c>
      <c r="AM200" s="1">
        <f>IFERROR((AK200)/(COUNTIF($J$2:K200,J200)-1),0)</f>
        <v>1.4324324324324325</v>
      </c>
      <c r="AN200" s="1">
        <f>IFERROR((AL200)/(COUNTIF($J$2:K200,K200)-1),0)</f>
        <v>0.84</v>
      </c>
      <c r="AP200" t="str">
        <f t="shared" si="113"/>
        <v>SC Rheindorf Altach</v>
      </c>
      <c r="AQ200">
        <f>COUNTIF($J$2:J200,J200)</f>
        <v>19</v>
      </c>
      <c r="AR200">
        <f>COUNTIF($K$2:K200,K200)</f>
        <v>14</v>
      </c>
      <c r="AT200" s="1" t="str">
        <f t="shared" si="114"/>
        <v>SK Rapid Wien</v>
      </c>
      <c r="AU200" s="1" t="str">
        <f t="shared" si="115"/>
        <v>FC Admira Wacker Mödling</v>
      </c>
      <c r="AV200">
        <f t="shared" si="116"/>
        <v>0</v>
      </c>
      <c r="AW200" s="1">
        <f t="shared" si="117"/>
        <v>3</v>
      </c>
      <c r="AY200" t="str">
        <f t="shared" si="102"/>
        <v>FC Admira Wacker Mödling</v>
      </c>
      <c r="AZ200" t="str">
        <f t="shared" si="103"/>
        <v>SK Rapid Wien</v>
      </c>
      <c r="BA200">
        <f t="shared" si="104"/>
        <v>0</v>
      </c>
      <c r="BB200">
        <f t="shared" si="105"/>
        <v>3</v>
      </c>
      <c r="BD200" t="str">
        <f t="shared" si="106"/>
        <v>FC Admira Wacker Mödling</v>
      </c>
      <c r="BE200" t="str">
        <f t="shared" si="107"/>
        <v>SK Rapid Wien</v>
      </c>
      <c r="BF200">
        <f t="shared" si="118"/>
        <v>3</v>
      </c>
      <c r="BG200">
        <f t="shared" si="119"/>
        <v>0</v>
      </c>
      <c r="BI200">
        <f t="shared" si="108"/>
        <v>0</v>
      </c>
      <c r="BJ200">
        <f t="shared" si="109"/>
        <v>3</v>
      </c>
    </row>
    <row r="201" spans="1:62" x14ac:dyDescent="0.25">
      <c r="A201" t="s">
        <v>47</v>
      </c>
      <c r="B201" t="s">
        <v>357</v>
      </c>
      <c r="C201" t="s">
        <v>267</v>
      </c>
      <c r="D201" t="s">
        <v>116</v>
      </c>
      <c r="E201" t="s">
        <v>43</v>
      </c>
      <c r="F201" s="15">
        <v>0.70833333333333337</v>
      </c>
      <c r="G201" s="16">
        <v>4048</v>
      </c>
      <c r="H201" s="17">
        <v>13</v>
      </c>
      <c r="I201" s="17">
        <v>0</v>
      </c>
      <c r="J201" s="1" t="s">
        <v>58</v>
      </c>
      <c r="K201" s="1" t="s">
        <v>76</v>
      </c>
      <c r="L201" s="20">
        <v>2</v>
      </c>
      <c r="M201" s="20">
        <v>1</v>
      </c>
      <c r="N201" s="1" t="str">
        <f t="shared" si="110"/>
        <v>S</v>
      </c>
      <c r="O201" s="1" t="str">
        <f t="shared" si="111"/>
        <v>N</v>
      </c>
      <c r="P201" s="1">
        <f t="shared" si="112"/>
        <v>1</v>
      </c>
      <c r="Q201" s="4">
        <f>IFERROR((SUMIF($J$2:K201,J201,$L$2:M201)-L201)/(COUNTIF($J$2:K201,J201)-1),0)</f>
        <v>1.4</v>
      </c>
      <c r="R201" s="4">
        <f>IFERROR((SUMIF($AT$2:AT201,AT201,$AV$2:AW201)-AV201)/(COUNTIF($J$2:K201,J201)-1),0)</f>
        <v>0.88</v>
      </c>
      <c r="S201" s="4">
        <f t="shared" si="94"/>
        <v>0.51999999999999991</v>
      </c>
      <c r="T201" s="5">
        <f>IFERROR((SUMIF($AY$2:AZ201,AY201,$BA$2:BB201)-BA201)/(COUNTIF($J$2:K201,K201)-1),0)</f>
        <v>1.3333333333333333</v>
      </c>
      <c r="U201" s="5">
        <f>IFERROR((SUMIF($BD$2:BE201,BD201,$BF$2:BG201)-BF201)/(COUNTIF($J$2:K201,K201)-1),0)</f>
        <v>1.5833333333333333</v>
      </c>
      <c r="V201" s="5">
        <f t="shared" si="95"/>
        <v>-0.25</v>
      </c>
      <c r="W201" s="9">
        <f>IFERROR((SUMIF($J$2:J201,J201,L$2:L201)-L201)/(COUNTIF($J$2:J201,J201)-1),0)</f>
        <v>1.4166666666666667</v>
      </c>
      <c r="X201" s="9">
        <f>IFERROR((SUMIF($J$2:J201,J201,M$2:M201)-M201)/(COUNTIF($J$2:J201,J201)-1),0)</f>
        <v>1.8333333333333333</v>
      </c>
      <c r="Y201" s="9">
        <f t="shared" si="96"/>
        <v>-0.41666666666666652</v>
      </c>
      <c r="Z201" s="1">
        <f>IFERROR((SUMIF($K$2:K201,J201,$M$2:M201))/(COUNTIF($K$2:K201,J201)),0)</f>
        <v>1.3846153846153846</v>
      </c>
      <c r="AA201" s="1">
        <f>IFERROR((SUMIF($K$2:K201,J201,$L$2:L201))/(COUNTIF($K$2:K201,J201)),0)</f>
        <v>1.0769230769230769</v>
      </c>
      <c r="AB201" s="1">
        <f t="shared" si="97"/>
        <v>0.30769230769230771</v>
      </c>
      <c r="AC201" s="9">
        <f>IFERROR((SUMIF($J$2:J201,K201,$L$2:L201))/(COUNTIF($J$2:J201,K201)),0)</f>
        <v>1.25</v>
      </c>
      <c r="AD201" s="9">
        <f>IFERROR((SUMIF($J$2:J201,K201,$M$2:M201))/(COUNTIF($J$2:J201,K201)),0)</f>
        <v>1.75</v>
      </c>
      <c r="AE201" s="9">
        <f t="shared" si="98"/>
        <v>-0.5</v>
      </c>
      <c r="AF201" s="1">
        <f>IFERROR((SUMIF(K$2:K201,K201,M$2:M201)-M201)/(COUNTIF($K$2:K201,K201)-1),0)</f>
        <v>1.4166666666666667</v>
      </c>
      <c r="AG201" s="1">
        <f>IFERROR((SUMIF(K$2:K201,K201,L$2:L201)-L201)/(COUNTIF($K$2:K201,K201)-1),0)</f>
        <v>1.4166666666666667</v>
      </c>
      <c r="AH201" s="1">
        <f t="shared" si="99"/>
        <v>0</v>
      </c>
      <c r="AI201" s="1">
        <f t="shared" si="100"/>
        <v>3</v>
      </c>
      <c r="AJ201" s="1">
        <f t="shared" si="101"/>
        <v>0</v>
      </c>
      <c r="AK201" s="1">
        <f>SUMIF($J$2:K201,J201,AI$2:AJ201)-AI201</f>
        <v>24</v>
      </c>
      <c r="AL201" s="1">
        <f>SUMIF($AY$2:AZ201,AY201,$BI$2:BJ201)-BI201</f>
        <v>33</v>
      </c>
      <c r="AM201" s="1">
        <f>IFERROR((AK201)/(COUNTIF($J$2:K201,J201)-1),0)</f>
        <v>0.96</v>
      </c>
      <c r="AN201" s="1">
        <f>IFERROR((AL201)/(COUNTIF($J$2:K201,K201)-1),0)</f>
        <v>1.375</v>
      </c>
      <c r="AP201" t="str">
        <f t="shared" si="113"/>
        <v>SV Mattersburg</v>
      </c>
      <c r="AQ201">
        <f>COUNTIF($J$2:J201,J201)</f>
        <v>13</v>
      </c>
      <c r="AR201">
        <f>COUNTIF($K$2:K201,K201)</f>
        <v>13</v>
      </c>
      <c r="AT201" s="1" t="str">
        <f t="shared" si="114"/>
        <v>SC Rheindorf Altach</v>
      </c>
      <c r="AU201" s="1" t="str">
        <f t="shared" si="115"/>
        <v>SV Mattersburg</v>
      </c>
      <c r="AV201">
        <f t="shared" si="116"/>
        <v>1</v>
      </c>
      <c r="AW201" s="1">
        <f t="shared" si="117"/>
        <v>2</v>
      </c>
      <c r="AY201" t="str">
        <f t="shared" si="102"/>
        <v>SV Mattersburg</v>
      </c>
      <c r="AZ201" t="str">
        <f t="shared" si="103"/>
        <v>SC Rheindorf Altach</v>
      </c>
      <c r="BA201">
        <f t="shared" si="104"/>
        <v>1</v>
      </c>
      <c r="BB201">
        <f t="shared" si="105"/>
        <v>2</v>
      </c>
      <c r="BD201" t="str">
        <f t="shared" si="106"/>
        <v>SV Mattersburg</v>
      </c>
      <c r="BE201" t="str">
        <f t="shared" si="107"/>
        <v>SC Rheindorf Altach</v>
      </c>
      <c r="BF201">
        <f t="shared" si="118"/>
        <v>2</v>
      </c>
      <c r="BG201">
        <f t="shared" si="119"/>
        <v>1</v>
      </c>
      <c r="BI201">
        <f t="shared" si="108"/>
        <v>0</v>
      </c>
      <c r="BJ201">
        <f t="shared" si="109"/>
        <v>3</v>
      </c>
    </row>
    <row r="202" spans="1:62" x14ac:dyDescent="0.25">
      <c r="A202" t="s">
        <v>47</v>
      </c>
      <c r="B202" t="s">
        <v>357</v>
      </c>
      <c r="C202" t="s">
        <v>267</v>
      </c>
      <c r="D202" t="s">
        <v>116</v>
      </c>
      <c r="E202" t="s">
        <v>43</v>
      </c>
      <c r="F202" s="15">
        <v>0.70833333333333337</v>
      </c>
      <c r="G202" s="16">
        <v>4635</v>
      </c>
      <c r="H202" s="17">
        <v>13</v>
      </c>
      <c r="I202" s="17">
        <v>0</v>
      </c>
      <c r="J202" s="1" t="s">
        <v>216</v>
      </c>
      <c r="K202" s="1" t="s">
        <v>245</v>
      </c>
      <c r="L202" s="20">
        <v>0</v>
      </c>
      <c r="M202" s="20">
        <v>2</v>
      </c>
      <c r="N202" s="1" t="str">
        <f t="shared" si="110"/>
        <v>N</v>
      </c>
      <c r="O202" s="1" t="str">
        <f t="shared" si="111"/>
        <v>S</v>
      </c>
      <c r="P202" s="1">
        <f t="shared" si="112"/>
        <v>-2</v>
      </c>
      <c r="Q202" s="4">
        <f>IFERROR((SUMIF($J$2:K202,J202,$L$2:M202)-L202)/(COUNTIF($J$2:K202,J202)-1),0)</f>
        <v>1.7307692307692308</v>
      </c>
      <c r="R202" s="4">
        <f>IFERROR((SUMIF($AT$2:AT202,AT202,$AV$2:AW202)-AV202)/(COUNTIF($J$2:K202,J202)-1),0)</f>
        <v>0.65384615384615385</v>
      </c>
      <c r="S202" s="4">
        <f t="shared" si="94"/>
        <v>1.0769230769230771</v>
      </c>
      <c r="T202" s="5">
        <f>IFERROR((SUMIF($AY$2:AZ202,AY202,$BA$2:BB202)-BA202)/(COUNTIF($J$2:K202,K202)-1),0)</f>
        <v>1.04</v>
      </c>
      <c r="U202" s="5">
        <f>IFERROR((SUMIF($BD$2:BE202,BD202,$BF$2:BG202)-BF202)/(COUNTIF($J$2:K202,K202)-1),0)</f>
        <v>1.64</v>
      </c>
      <c r="V202" s="5">
        <f t="shared" si="95"/>
        <v>-0.59999999999999987</v>
      </c>
      <c r="W202" s="9">
        <f>IFERROR((SUMIF($J$2:J202,J202,L$2:L202)-L202)/(COUNTIF($J$2:J202,J202)-1),0)</f>
        <v>1.6923076923076923</v>
      </c>
      <c r="X202" s="9">
        <f>IFERROR((SUMIF($J$2:J202,J202,M$2:M202)-M202)/(COUNTIF($J$2:J202,J202)-1),0)</f>
        <v>1.3076923076923077</v>
      </c>
      <c r="Y202" s="9">
        <f t="shared" si="96"/>
        <v>0.38461538461538458</v>
      </c>
      <c r="Z202" s="1">
        <f>IFERROR((SUMIF($K$2:K202,J202,$M$2:M202))/(COUNTIF($K$2:K202,J202)),0)</f>
        <v>1.7692307692307692</v>
      </c>
      <c r="AA202" s="1">
        <f>IFERROR((SUMIF($K$2:K202,J202,$L$2:L202))/(COUNTIF($K$2:K202,J202)),0)</f>
        <v>2.8461538461538463</v>
      </c>
      <c r="AB202" s="1">
        <f t="shared" si="97"/>
        <v>-1.0769230769230771</v>
      </c>
      <c r="AC202" s="9">
        <f>IFERROR((SUMIF($J$2:J202,K202,$L$2:L202))/(COUNTIF($J$2:J202,K202)),0)</f>
        <v>0.63636363636363635</v>
      </c>
      <c r="AD202" s="9">
        <f>IFERROR((SUMIF($J$2:J202,K202,$M$2:M202))/(COUNTIF($J$2:J202,K202)),0)</f>
        <v>1.1818181818181819</v>
      </c>
      <c r="AE202" s="9">
        <f t="shared" si="98"/>
        <v>-0.54545454545454553</v>
      </c>
      <c r="AF202" s="1">
        <f>IFERROR((SUMIF(K$2:K202,K202,M$2:M202)-M202)/(COUNTIF($K$2:K202,K202)-1),0)</f>
        <v>1.3571428571428572</v>
      </c>
      <c r="AG202" s="1">
        <f>IFERROR((SUMIF(K$2:K202,K202,L$2:L202)-L202)/(COUNTIF($K$2:K202,K202)-1),0)</f>
        <v>2</v>
      </c>
      <c r="AH202" s="1">
        <f t="shared" si="99"/>
        <v>-0.64285714285714279</v>
      </c>
      <c r="AI202" s="1">
        <f t="shared" si="100"/>
        <v>0</v>
      </c>
      <c r="AJ202" s="1">
        <f t="shared" si="101"/>
        <v>3</v>
      </c>
      <c r="AK202" s="1">
        <f>SUMIF($J$2:K202,J202,AI$2:AJ202)-AI202</f>
        <v>33</v>
      </c>
      <c r="AL202" s="1">
        <f>SUMIF($AY$2:AZ202,AY202,$BI$2:BJ202)-BI202</f>
        <v>23</v>
      </c>
      <c r="AM202" s="1">
        <f>IFERROR((AK202)/(COUNTIF($J$2:K202,J202)-1),0)</f>
        <v>1.2692307692307692</v>
      </c>
      <c r="AN202" s="1">
        <f>IFERROR((AL202)/(COUNTIF($J$2:K202,K202)-1),0)</f>
        <v>0.92</v>
      </c>
      <c r="AP202" t="str">
        <f t="shared" si="113"/>
        <v>FC Admira Wacker Mödling</v>
      </c>
      <c r="AQ202">
        <f>COUNTIF($J$2:J202,J202)</f>
        <v>14</v>
      </c>
      <c r="AR202">
        <f>COUNTIF($K$2:K202,K202)</f>
        <v>15</v>
      </c>
      <c r="AT202" s="1" t="str">
        <f t="shared" si="114"/>
        <v>TSV Hartberg</v>
      </c>
      <c r="AU202" s="1" t="str">
        <f t="shared" si="115"/>
        <v>FC Wacker Innsbruck</v>
      </c>
      <c r="AV202">
        <f t="shared" si="116"/>
        <v>2</v>
      </c>
      <c r="AW202" s="1">
        <f t="shared" si="117"/>
        <v>0</v>
      </c>
      <c r="AY202" t="str">
        <f t="shared" si="102"/>
        <v>FC Wacker Innsbruck</v>
      </c>
      <c r="AZ202" t="str">
        <f t="shared" si="103"/>
        <v>TSV Hartberg</v>
      </c>
      <c r="BA202">
        <f t="shared" si="104"/>
        <v>2</v>
      </c>
      <c r="BB202">
        <f t="shared" si="105"/>
        <v>0</v>
      </c>
      <c r="BD202" t="str">
        <f t="shared" si="106"/>
        <v>FC Wacker Innsbruck</v>
      </c>
      <c r="BE202" t="str">
        <f t="shared" si="107"/>
        <v>TSV Hartberg</v>
      </c>
      <c r="BF202">
        <f t="shared" si="118"/>
        <v>0</v>
      </c>
      <c r="BG202">
        <f t="shared" si="119"/>
        <v>2</v>
      </c>
      <c r="BI202">
        <f t="shared" si="108"/>
        <v>3</v>
      </c>
      <c r="BJ202">
        <f t="shared" si="109"/>
        <v>0</v>
      </c>
    </row>
    <row r="203" spans="1:62" x14ac:dyDescent="0.25">
      <c r="A203" t="s">
        <v>47</v>
      </c>
      <c r="B203" t="s">
        <v>273</v>
      </c>
      <c r="C203" t="s">
        <v>267</v>
      </c>
      <c r="D203" t="s">
        <v>116</v>
      </c>
      <c r="E203" t="s">
        <v>64</v>
      </c>
      <c r="F203" s="15">
        <v>0.70833333333333337</v>
      </c>
      <c r="G203" s="16">
        <v>10228</v>
      </c>
      <c r="H203" s="17">
        <v>14</v>
      </c>
      <c r="I203" s="17">
        <v>0</v>
      </c>
      <c r="J203" s="1" t="s">
        <v>40</v>
      </c>
      <c r="K203" s="1" t="s">
        <v>80</v>
      </c>
      <c r="L203" s="20">
        <v>5</v>
      </c>
      <c r="M203" s="20">
        <v>1</v>
      </c>
      <c r="N203" s="1" t="str">
        <f t="shared" si="110"/>
        <v>S</v>
      </c>
      <c r="O203" s="1" t="str">
        <f t="shared" si="111"/>
        <v>N</v>
      </c>
      <c r="P203" s="1">
        <f t="shared" si="112"/>
        <v>4</v>
      </c>
      <c r="Q203" s="4">
        <f>IFERROR((SUMIF($J$2:K203,J203,$L$2:M203)-L203)/(COUNTIF($J$2:K203,J203)-1),0)</f>
        <v>2.4249999999999998</v>
      </c>
      <c r="R203" s="4">
        <f>IFERROR((SUMIF($AT$2:AT203,AT203,$AV$2:AW203)-AV203)/(COUNTIF($J$2:K203,J203)-1),0)</f>
        <v>0.25</v>
      </c>
      <c r="S203" s="4">
        <f t="shared" si="94"/>
        <v>2.1749999999999998</v>
      </c>
      <c r="T203" s="5">
        <f>IFERROR((SUMIF($AY$2:AZ203,AY203,$BA$2:BB203)-BA203)/(COUNTIF($J$2:K203,K203)-1),0)</f>
        <v>1.5</v>
      </c>
      <c r="U203" s="5">
        <f>IFERROR((SUMIF($BD$2:BE203,BD203,$BF$2:BG203)-BF203)/(COUNTIF($J$2:K203,K203)-1),0)</f>
        <v>1.1923076923076923</v>
      </c>
      <c r="V203" s="5">
        <f t="shared" si="95"/>
        <v>0.30769230769230771</v>
      </c>
      <c r="W203" s="9">
        <f>IFERROR((SUMIF($J$2:J203,J203,L$2:L203)-L203)/(COUNTIF($J$2:J203,J203)-1),0)</f>
        <v>2.3888888888888888</v>
      </c>
      <c r="X203" s="9">
        <f>IFERROR((SUMIF($J$2:J203,J203,M$2:M203)-M203)/(COUNTIF($J$2:J203,J203)-1),0)</f>
        <v>0.55555555555555558</v>
      </c>
      <c r="Y203" s="9">
        <f t="shared" si="96"/>
        <v>1.8333333333333333</v>
      </c>
      <c r="Z203" s="1">
        <f>IFERROR((SUMIF($K$2:K203,J203,$M$2:M203))/(COUNTIF($K$2:K203,J203)),0)</f>
        <v>2.4545454545454546</v>
      </c>
      <c r="AA203" s="1">
        <f>IFERROR((SUMIF($K$2:K203,J203,$L$2:L203))/(COUNTIF($K$2:K203,J203)),0)</f>
        <v>1.0454545454545454</v>
      </c>
      <c r="AB203" s="1">
        <f t="shared" si="97"/>
        <v>1.4090909090909092</v>
      </c>
      <c r="AC203" s="9">
        <f>IFERROR((SUMIF($J$2:J203,K203,$L$2:L203))/(COUNTIF($J$2:J203,K203)),0)</f>
        <v>2.2307692307692308</v>
      </c>
      <c r="AD203" s="9">
        <f>IFERROR((SUMIF($J$2:J203,K203,$M$2:M203))/(COUNTIF($J$2:J203,K203)),0)</f>
        <v>1.3846153846153846</v>
      </c>
      <c r="AE203" s="9">
        <f t="shared" si="98"/>
        <v>0.84615384615384626</v>
      </c>
      <c r="AF203" s="1">
        <f>IFERROR((SUMIF(K$2:K203,K203,M$2:M203)-M203)/(COUNTIF($K$2:K203,K203)-1),0)</f>
        <v>0.76923076923076927</v>
      </c>
      <c r="AG203" s="1">
        <f>IFERROR((SUMIF(K$2:K203,K203,L$2:L203)-L203)/(COUNTIF($K$2:K203,K203)-1),0)</f>
        <v>1</v>
      </c>
      <c r="AH203" s="1">
        <f t="shared" si="99"/>
        <v>-0.23076923076923073</v>
      </c>
      <c r="AI203" s="1">
        <f t="shared" si="100"/>
        <v>3</v>
      </c>
      <c r="AJ203" s="1">
        <f t="shared" si="101"/>
        <v>0</v>
      </c>
      <c r="AK203" s="1">
        <f>SUMIF($J$2:K203,J203,AI$2:AJ203)-AI203</f>
        <v>99</v>
      </c>
      <c r="AL203" s="1">
        <f>SUMIF($AY$2:AZ203,AY203,$BI$2:BJ203)-BI203</f>
        <v>39</v>
      </c>
      <c r="AM203" s="1">
        <f>IFERROR((AK203)/(COUNTIF($J$2:K203,J203)-1),0)</f>
        <v>2.4750000000000001</v>
      </c>
      <c r="AN203" s="1">
        <f>IFERROR((AL203)/(COUNTIF($J$2:K203,K203)-1),0)</f>
        <v>1.5</v>
      </c>
      <c r="AP203" t="str">
        <f t="shared" si="113"/>
        <v>LASK</v>
      </c>
      <c r="AQ203">
        <f>COUNTIF($J$2:J203,J203)</f>
        <v>19</v>
      </c>
      <c r="AR203">
        <f>COUNTIF($K$2:K203,K203)</f>
        <v>14</v>
      </c>
      <c r="AT203" s="1" t="str">
        <f t="shared" si="114"/>
        <v>Red Bull Salzburg</v>
      </c>
      <c r="AU203" s="1" t="str">
        <f t="shared" si="115"/>
        <v>FK Austria Wien</v>
      </c>
      <c r="AV203">
        <f t="shared" si="116"/>
        <v>1</v>
      </c>
      <c r="AW203" s="1">
        <f t="shared" si="117"/>
        <v>5</v>
      </c>
      <c r="AY203" t="str">
        <f t="shared" si="102"/>
        <v>FK Austria Wien</v>
      </c>
      <c r="AZ203" t="str">
        <f t="shared" si="103"/>
        <v>Red Bull Salzburg</v>
      </c>
      <c r="BA203">
        <f t="shared" si="104"/>
        <v>1</v>
      </c>
      <c r="BB203">
        <f t="shared" si="105"/>
        <v>5</v>
      </c>
      <c r="BD203" t="str">
        <f t="shared" si="106"/>
        <v>FK Austria Wien</v>
      </c>
      <c r="BE203" t="str">
        <f t="shared" si="107"/>
        <v>Red Bull Salzburg</v>
      </c>
      <c r="BF203">
        <f t="shared" si="118"/>
        <v>5</v>
      </c>
      <c r="BG203">
        <f t="shared" si="119"/>
        <v>1</v>
      </c>
      <c r="BI203">
        <f t="shared" si="108"/>
        <v>0</v>
      </c>
      <c r="BJ203">
        <f t="shared" si="109"/>
        <v>3</v>
      </c>
    </row>
    <row r="204" spans="1:62" x14ac:dyDescent="0.25">
      <c r="A204" t="s">
        <v>47</v>
      </c>
      <c r="B204" t="s">
        <v>273</v>
      </c>
      <c r="C204" t="s">
        <v>267</v>
      </c>
      <c r="D204" t="s">
        <v>116</v>
      </c>
      <c r="E204" t="s">
        <v>64</v>
      </c>
      <c r="F204" s="15">
        <v>0.60416666666666663</v>
      </c>
      <c r="G204" s="16">
        <v>8567</v>
      </c>
      <c r="H204" s="17">
        <v>14</v>
      </c>
      <c r="I204" s="17">
        <v>0</v>
      </c>
      <c r="J204" s="1" t="s">
        <v>68</v>
      </c>
      <c r="K204" s="1" t="s">
        <v>65</v>
      </c>
      <c r="L204" s="20">
        <v>0</v>
      </c>
      <c r="M204" s="20">
        <v>1</v>
      </c>
      <c r="N204" s="1" t="str">
        <f t="shared" si="110"/>
        <v>N</v>
      </c>
      <c r="O204" s="1" t="str">
        <f t="shared" si="111"/>
        <v>S</v>
      </c>
      <c r="P204" s="1">
        <f t="shared" si="112"/>
        <v>-1</v>
      </c>
      <c r="Q204" s="4">
        <f>IFERROR((SUMIF($J$2:K204,J204,$L$2:M204)-L204)/(COUNTIF($J$2:K204,J204)-1),0)</f>
        <v>1.0357142857142858</v>
      </c>
      <c r="R204" s="4">
        <f>IFERROR((SUMIF($AT$2:AT204,AT204,$AV$2:AW204)-AV204)/(COUNTIF($J$2:K204,J204)-1),0)</f>
        <v>0.6071428571428571</v>
      </c>
      <c r="S204" s="4">
        <f t="shared" si="94"/>
        <v>0.42857142857142871</v>
      </c>
      <c r="T204" s="5">
        <f>IFERROR((SUMIF($AY$2:AZ204,AY204,$BA$2:BB204)-BA204)/(COUNTIF($J$2:K204,K204)-1),0)</f>
        <v>1.5384615384615385</v>
      </c>
      <c r="U204" s="5">
        <f>IFERROR((SUMIF($BD$2:BE204,BD204,$BF$2:BG204)-BF204)/(COUNTIF($J$2:K204,K204)-1),0)</f>
        <v>1.4230769230769231</v>
      </c>
      <c r="V204" s="5">
        <f t="shared" si="95"/>
        <v>0.11538461538461542</v>
      </c>
      <c r="W204" s="9">
        <f>IFERROR((SUMIF($J$2:J204,J204,L$2:L204)-L204)/(COUNTIF($J$2:J204,J204)-1),0)</f>
        <v>1.2307692307692308</v>
      </c>
      <c r="X204" s="9">
        <f>IFERROR((SUMIF($J$2:J204,J204,M$2:M204)-M204)/(COUNTIF($J$2:J204,J204)-1),0)</f>
        <v>1.3076923076923077</v>
      </c>
      <c r="Y204" s="9">
        <f t="shared" si="96"/>
        <v>-7.6923076923076872E-2</v>
      </c>
      <c r="Z204" s="1">
        <f>IFERROR((SUMIF($K$2:K204,J204,$M$2:M204))/(COUNTIF($K$2:K204,J204)),0)</f>
        <v>0.8666666666666667</v>
      </c>
      <c r="AA204" s="1">
        <f>IFERROR((SUMIF($K$2:K204,J204,$L$2:L204))/(COUNTIF($K$2:K204,J204)),0)</f>
        <v>1.3333333333333333</v>
      </c>
      <c r="AB204" s="1">
        <f t="shared" si="97"/>
        <v>-0.46666666666666656</v>
      </c>
      <c r="AC204" s="9">
        <f>IFERROR((SUMIF($J$2:J204,K204,$L$2:L204))/(COUNTIF($J$2:J204,K204)),0)</f>
        <v>1.4545454545454546</v>
      </c>
      <c r="AD204" s="9">
        <f>IFERROR((SUMIF($J$2:J204,K204,$M$2:M204))/(COUNTIF($J$2:J204,K204)),0)</f>
        <v>1.2727272727272727</v>
      </c>
      <c r="AE204" s="9">
        <f t="shared" si="98"/>
        <v>0.18181818181818188</v>
      </c>
      <c r="AF204" s="1">
        <f>IFERROR((SUMIF(K$2:K204,K204,M$2:M204)-M204)/(COUNTIF($K$2:K204,K204)-1),0)</f>
        <v>1.6</v>
      </c>
      <c r="AG204" s="1">
        <f>IFERROR((SUMIF(K$2:K204,K204,L$2:L204)-L204)/(COUNTIF($K$2:K204,K204)-1),0)</f>
        <v>1.5333333333333334</v>
      </c>
      <c r="AH204" s="1">
        <f t="shared" si="99"/>
        <v>6.6666666666666652E-2</v>
      </c>
      <c r="AI204" s="1">
        <f t="shared" si="100"/>
        <v>0</v>
      </c>
      <c r="AJ204" s="1">
        <f t="shared" si="101"/>
        <v>3</v>
      </c>
      <c r="AK204" s="1">
        <f>SUMIF($J$2:K204,J204,AI$2:AJ204)-AI204</f>
        <v>34</v>
      </c>
      <c r="AL204" s="1">
        <f>SUMIF($AY$2:AZ204,AY204,$BI$2:BJ204)-BI204</f>
        <v>39</v>
      </c>
      <c r="AM204" s="1">
        <f>IFERROR((AK204)/(COUNTIF($J$2:K204,J204)-1),0)</f>
        <v>1.2142857142857142</v>
      </c>
      <c r="AN204" s="1">
        <f>IFERROR((AL204)/(COUNTIF($J$2:K204,K204)-1),0)</f>
        <v>1.5</v>
      </c>
      <c r="AP204" t="str">
        <f t="shared" si="113"/>
        <v>TSV Hartberg</v>
      </c>
      <c r="AQ204">
        <f>COUNTIF($J$2:J204,J204)</f>
        <v>14</v>
      </c>
      <c r="AR204">
        <f>COUNTIF($K$2:K204,K204)</f>
        <v>16</v>
      </c>
      <c r="AT204" s="1" t="str">
        <f t="shared" si="114"/>
        <v>SK Sturm Graz</v>
      </c>
      <c r="AU204" s="1" t="str">
        <f t="shared" si="115"/>
        <v>SKN St. Pölten</v>
      </c>
      <c r="AV204">
        <f t="shared" si="116"/>
        <v>1</v>
      </c>
      <c r="AW204" s="1">
        <f t="shared" si="117"/>
        <v>0</v>
      </c>
      <c r="AY204" t="str">
        <f t="shared" si="102"/>
        <v>SKN St. Pölten</v>
      </c>
      <c r="AZ204" t="str">
        <f t="shared" si="103"/>
        <v>SK Sturm Graz</v>
      </c>
      <c r="BA204">
        <f t="shared" si="104"/>
        <v>1</v>
      </c>
      <c r="BB204">
        <f t="shared" si="105"/>
        <v>0</v>
      </c>
      <c r="BD204" t="str">
        <f t="shared" si="106"/>
        <v>SKN St. Pölten</v>
      </c>
      <c r="BE204" t="str">
        <f t="shared" si="107"/>
        <v>SK Sturm Graz</v>
      </c>
      <c r="BF204">
        <f t="shared" si="118"/>
        <v>0</v>
      </c>
      <c r="BG204">
        <f t="shared" si="119"/>
        <v>1</v>
      </c>
      <c r="BI204">
        <f t="shared" si="108"/>
        <v>3</v>
      </c>
      <c r="BJ204">
        <f t="shared" si="109"/>
        <v>0</v>
      </c>
    </row>
    <row r="205" spans="1:62" x14ac:dyDescent="0.25">
      <c r="A205" t="s">
        <v>47</v>
      </c>
      <c r="B205" t="s">
        <v>273</v>
      </c>
      <c r="C205" t="s">
        <v>267</v>
      </c>
      <c r="D205" t="s">
        <v>116</v>
      </c>
      <c r="E205" t="s">
        <v>64</v>
      </c>
      <c r="F205" s="15">
        <v>0.60416666666666663</v>
      </c>
      <c r="G205" s="16">
        <v>3691</v>
      </c>
      <c r="H205" s="17">
        <v>14</v>
      </c>
      <c r="I205" s="17">
        <v>0</v>
      </c>
      <c r="J205" s="1" t="s">
        <v>49</v>
      </c>
      <c r="K205" s="1" t="s">
        <v>0</v>
      </c>
      <c r="L205" s="20">
        <v>0</v>
      </c>
      <c r="M205" s="20">
        <v>3</v>
      </c>
      <c r="N205" s="1" t="str">
        <f t="shared" si="110"/>
        <v>N</v>
      </c>
      <c r="O205" s="1" t="str">
        <f t="shared" si="111"/>
        <v>S</v>
      </c>
      <c r="P205" s="1">
        <f t="shared" si="112"/>
        <v>-3</v>
      </c>
      <c r="Q205" s="4">
        <f>IFERROR((SUMIF($J$2:K205,J205,$L$2:M205)-L205)/(COUNTIF($J$2:K205,J205)-1),0)</f>
        <v>1.52</v>
      </c>
      <c r="R205" s="4">
        <f>IFERROR((SUMIF($AT$2:AT205,AT205,$AV$2:AW205)-AV205)/(COUNTIF($J$2:K205,J205)-1),0)</f>
        <v>0.76</v>
      </c>
      <c r="S205" s="4">
        <f t="shared" si="94"/>
        <v>0.76</v>
      </c>
      <c r="T205" s="5">
        <f>IFERROR((SUMIF($AY$2:AZ205,AY205,$BA$2:BB205)-BA205)/(COUNTIF($J$2:K205,K205)-1),0)</f>
        <v>2.2666666666666666</v>
      </c>
      <c r="U205" s="5">
        <f>IFERROR((SUMIF($BD$2:BE205,BD205,$BF$2:BG205)-BF205)/(COUNTIF($J$2:K205,K205)-1),0)</f>
        <v>0.73333333333333328</v>
      </c>
      <c r="V205" s="5">
        <f t="shared" si="95"/>
        <v>1.5333333333333332</v>
      </c>
      <c r="W205" s="9">
        <f>IFERROR((SUMIF($J$2:J205,J205,L$2:L205)-L205)/(COUNTIF($J$2:J205,J205)-1),0)</f>
        <v>1.6923076923076923</v>
      </c>
      <c r="X205" s="9">
        <f>IFERROR((SUMIF($J$2:J205,J205,M$2:M205)-M205)/(COUNTIF($J$2:J205,J205)-1),0)</f>
        <v>1.4615384615384615</v>
      </c>
      <c r="Y205" s="9">
        <f t="shared" si="96"/>
        <v>0.23076923076923084</v>
      </c>
      <c r="Z205" s="1">
        <f>IFERROR((SUMIF($K$2:K205,J205,$M$2:M205))/(COUNTIF($K$2:K205,J205)),0)</f>
        <v>1.3333333333333333</v>
      </c>
      <c r="AA205" s="1">
        <f>IFERROR((SUMIF($K$2:K205,J205,$L$2:L205))/(COUNTIF($K$2:K205,J205)),0)</f>
        <v>1.3333333333333333</v>
      </c>
      <c r="AB205" s="1">
        <f t="shared" si="97"/>
        <v>0</v>
      </c>
      <c r="AC205" s="9">
        <f>IFERROR((SUMIF($J$2:J205,K205,$L$2:L205))/(COUNTIF($J$2:J205,K205)),0)</f>
        <v>2.4285714285714284</v>
      </c>
      <c r="AD205" s="9">
        <f>IFERROR((SUMIF($J$2:J205,K205,$M$2:M205))/(COUNTIF($J$2:J205,K205)),0)</f>
        <v>0.7857142857142857</v>
      </c>
      <c r="AE205" s="9">
        <f t="shared" si="98"/>
        <v>1.6428571428571428</v>
      </c>
      <c r="AF205" s="1">
        <f>IFERROR((SUMIF(K$2:K205,K205,M$2:M205)-M205)/(COUNTIF($K$2:K205,K205)-1),0)</f>
        <v>2.125</v>
      </c>
      <c r="AG205" s="1">
        <f>IFERROR((SUMIF(K$2:K205,K205,L$2:L205)-L205)/(COUNTIF($K$2:K205,K205)-1),0)</f>
        <v>0.6875</v>
      </c>
      <c r="AH205" s="1">
        <f t="shared" si="99"/>
        <v>1.4375</v>
      </c>
      <c r="AI205" s="1">
        <f t="shared" si="100"/>
        <v>0</v>
      </c>
      <c r="AJ205" s="1">
        <f t="shared" si="101"/>
        <v>3</v>
      </c>
      <c r="AK205" s="1">
        <f>SUMIF($J$2:K205,J205,AI$2:AJ205)-AI205</f>
        <v>36</v>
      </c>
      <c r="AL205" s="1">
        <f>SUMIF($AY$2:AZ205,AY205,$BI$2:BJ205)-BI205</f>
        <v>67</v>
      </c>
      <c r="AM205" s="1">
        <f>IFERROR((AK205)/(COUNTIF($J$2:K205,J205)-1),0)</f>
        <v>1.44</v>
      </c>
      <c r="AN205" s="1">
        <f>IFERROR((AL205)/(COUNTIF($J$2:K205,K205)-1),0)</f>
        <v>2.2333333333333334</v>
      </c>
      <c r="AP205" t="str">
        <f t="shared" si="113"/>
        <v>FK Austria Wien</v>
      </c>
      <c r="AQ205">
        <f>COUNTIF($J$2:J205,J205)</f>
        <v>14</v>
      </c>
      <c r="AR205">
        <f>COUNTIF($K$2:K205,K205)</f>
        <v>17</v>
      </c>
      <c r="AT205" s="1" t="str">
        <f t="shared" si="114"/>
        <v>Wolfsberger AC</v>
      </c>
      <c r="AU205" s="1" t="str">
        <f t="shared" si="115"/>
        <v>LASK</v>
      </c>
      <c r="AV205">
        <f t="shared" si="116"/>
        <v>3</v>
      </c>
      <c r="AW205" s="1">
        <f t="shared" si="117"/>
        <v>0</v>
      </c>
      <c r="AY205" t="str">
        <f t="shared" si="102"/>
        <v>LASK</v>
      </c>
      <c r="AZ205" t="str">
        <f t="shared" si="103"/>
        <v>Wolfsberger AC</v>
      </c>
      <c r="BA205">
        <f t="shared" si="104"/>
        <v>3</v>
      </c>
      <c r="BB205">
        <f t="shared" si="105"/>
        <v>0</v>
      </c>
      <c r="BD205" t="str">
        <f t="shared" si="106"/>
        <v>LASK</v>
      </c>
      <c r="BE205" t="str">
        <f t="shared" si="107"/>
        <v>Wolfsberger AC</v>
      </c>
      <c r="BF205">
        <f t="shared" si="118"/>
        <v>0</v>
      </c>
      <c r="BG205">
        <f t="shared" si="119"/>
        <v>3</v>
      </c>
      <c r="BI205">
        <f t="shared" si="108"/>
        <v>3</v>
      </c>
      <c r="BJ205">
        <f t="shared" si="109"/>
        <v>0</v>
      </c>
    </row>
    <row r="206" spans="1:62" x14ac:dyDescent="0.25">
      <c r="A206" t="s">
        <v>41</v>
      </c>
      <c r="B206" t="s">
        <v>333</v>
      </c>
      <c r="C206" t="s">
        <v>267</v>
      </c>
      <c r="D206" t="s">
        <v>124</v>
      </c>
      <c r="E206" t="s">
        <v>46</v>
      </c>
      <c r="F206" s="15">
        <v>0.75</v>
      </c>
      <c r="G206" s="16">
        <v>13301</v>
      </c>
      <c r="H206" s="17">
        <v>3</v>
      </c>
      <c r="I206" s="17">
        <v>0</v>
      </c>
      <c r="J206" s="1" t="s">
        <v>268</v>
      </c>
      <c r="K206" s="1" t="s">
        <v>40</v>
      </c>
      <c r="L206" s="20">
        <v>0</v>
      </c>
      <c r="M206" s="20">
        <v>6</v>
      </c>
      <c r="N206" s="1" t="str">
        <f t="shared" si="110"/>
        <v>N</v>
      </c>
      <c r="O206" s="1" t="str">
        <f t="shared" si="111"/>
        <v>S</v>
      </c>
      <c r="P206" s="1">
        <f t="shared" si="112"/>
        <v>-6</v>
      </c>
      <c r="Q206" s="4">
        <f>IFERROR((SUMIF($J$2:K206,J206,$L$2:M206)-L206)/(COUNTIF($J$2:K206,J206)-1),0)</f>
        <v>2</v>
      </c>
      <c r="R206" s="4">
        <f>IFERROR((SUMIF($AT$2:AT206,AT206,$AV$2:AW206)-AV206)/(COUNTIF($J$2:K206,J206)-1),0)</f>
        <v>1</v>
      </c>
      <c r="S206" s="4">
        <f t="shared" si="94"/>
        <v>1</v>
      </c>
      <c r="T206" s="5">
        <f>IFERROR((SUMIF($AY$2:AZ206,AY206,$BA$2:BB206)-BA206)/(COUNTIF($J$2:K206,K206)-1),0)</f>
        <v>2.4878048780487805</v>
      </c>
      <c r="U206" s="5">
        <f>IFERROR((SUMIF($BD$2:BE206,BD206,$BF$2:BG206)-BF206)/(COUNTIF($J$2:K206,K206)-1),0)</f>
        <v>0.82926829268292679</v>
      </c>
      <c r="V206" s="5">
        <f t="shared" si="95"/>
        <v>1.6585365853658538</v>
      </c>
      <c r="W206" s="9">
        <f>IFERROR((SUMIF($J$2:J206,J206,L$2:L206)-L206)/(COUNTIF($J$2:J206,J206)-1),0)</f>
        <v>2</v>
      </c>
      <c r="X206" s="9">
        <f>IFERROR((SUMIF($J$2:J206,J206,M$2:M206)-M206)/(COUNTIF($J$2:J206,J206)-1),0)</f>
        <v>1</v>
      </c>
      <c r="Y206" s="9">
        <f t="shared" si="96"/>
        <v>1</v>
      </c>
      <c r="Z206" s="1">
        <f>IFERROR((SUMIF($K$2:K206,J206,$M$2:M206))/(COUNTIF($K$2:K206,J206)),0)</f>
        <v>0</v>
      </c>
      <c r="AA206" s="1">
        <f>IFERROR((SUMIF($K$2:K206,J206,$L$2:L206))/(COUNTIF($K$2:K206,J206)),0)</f>
        <v>0</v>
      </c>
      <c r="AB206" s="1">
        <f t="shared" si="97"/>
        <v>0</v>
      </c>
      <c r="AC206" s="9">
        <f>IFERROR((SUMIF($J$2:J206,K206,$L$2:L206))/(COUNTIF($J$2:J206,K206)),0)</f>
        <v>2.5263157894736841</v>
      </c>
      <c r="AD206" s="9">
        <f>IFERROR((SUMIF($J$2:J206,K206,$M$2:M206))/(COUNTIF($J$2:J206,K206)),0)</f>
        <v>0.57894736842105265</v>
      </c>
      <c r="AE206" s="9">
        <f t="shared" si="98"/>
        <v>1.9473684210526314</v>
      </c>
      <c r="AF206" s="1">
        <f>IFERROR((SUMIF(K$2:K206,K206,M$2:M206)-M206)/(COUNTIF($K$2:K206,K206)-1),0)</f>
        <v>2.4545454545454546</v>
      </c>
      <c r="AG206" s="1">
        <f>IFERROR((SUMIF(K$2:K206,K206,L$2:L206)-L206)/(COUNTIF($K$2:K206,K206)-1),0)</f>
        <v>1.0454545454545454</v>
      </c>
      <c r="AH206" s="1">
        <f t="shared" si="99"/>
        <v>1.4090909090909092</v>
      </c>
      <c r="AI206" s="1">
        <f t="shared" si="100"/>
        <v>0</v>
      </c>
      <c r="AJ206" s="1">
        <f t="shared" si="101"/>
        <v>3</v>
      </c>
      <c r="AK206" s="1">
        <f>SUMIF($J$2:K206,J206,AI$2:AJ206)-AI206</f>
        <v>3</v>
      </c>
      <c r="AL206" s="1">
        <f>SUMIF($AY$2:AZ206,AY206,$BI$2:BJ206)-BI206</f>
        <v>102</v>
      </c>
      <c r="AM206" s="1">
        <f>IFERROR((AK206)/(COUNTIF($J$2:K206,J206)-1),0)</f>
        <v>3</v>
      </c>
      <c r="AN206" s="1">
        <f>IFERROR((AL206)/(COUNTIF($J$2:K206,K206)-1),0)</f>
        <v>2.4878048780487805</v>
      </c>
      <c r="AP206" t="e">
        <f t="shared" si="113"/>
        <v>#N/A</v>
      </c>
      <c r="AQ206">
        <f>COUNTIF($J$2:J206,J206)</f>
        <v>2</v>
      </c>
      <c r="AR206">
        <f>COUNTIF($K$2:K206,K206)</f>
        <v>23</v>
      </c>
      <c r="AT206" s="1" t="str">
        <f t="shared" si="114"/>
        <v>Grazer AK 1902</v>
      </c>
      <c r="AU206" s="1" t="str">
        <f t="shared" si="115"/>
        <v>Red Bull Salzburg</v>
      </c>
      <c r="AV206">
        <f t="shared" si="116"/>
        <v>6</v>
      </c>
      <c r="AW206" s="1">
        <f t="shared" si="117"/>
        <v>0</v>
      </c>
      <c r="AY206" t="str">
        <f t="shared" si="102"/>
        <v>Red Bull Salzburg</v>
      </c>
      <c r="AZ206" t="str">
        <f t="shared" si="103"/>
        <v>Grazer AK 1902</v>
      </c>
      <c r="BA206">
        <f t="shared" si="104"/>
        <v>6</v>
      </c>
      <c r="BB206">
        <f t="shared" si="105"/>
        <v>0</v>
      </c>
      <c r="BD206" t="str">
        <f t="shared" si="106"/>
        <v>Red Bull Salzburg</v>
      </c>
      <c r="BE206" t="str">
        <f t="shared" si="107"/>
        <v>Grazer AK 1902</v>
      </c>
      <c r="BF206">
        <f t="shared" si="118"/>
        <v>0</v>
      </c>
      <c r="BG206">
        <f t="shared" si="119"/>
        <v>6</v>
      </c>
      <c r="BI206">
        <f t="shared" si="108"/>
        <v>3</v>
      </c>
      <c r="BJ206">
        <f t="shared" si="109"/>
        <v>0</v>
      </c>
    </row>
    <row r="207" spans="1:62" x14ac:dyDescent="0.25">
      <c r="A207" t="s">
        <v>41</v>
      </c>
      <c r="B207" t="s">
        <v>333</v>
      </c>
      <c r="C207" t="s">
        <v>267</v>
      </c>
      <c r="D207" t="s">
        <v>124</v>
      </c>
      <c r="E207" t="s">
        <v>46</v>
      </c>
      <c r="F207" s="15">
        <v>0.85416666666666663</v>
      </c>
      <c r="G207" s="16">
        <v>6087</v>
      </c>
      <c r="H207" s="17">
        <v>3</v>
      </c>
      <c r="I207" s="17">
        <v>0</v>
      </c>
      <c r="J207" s="1" t="s">
        <v>0</v>
      </c>
      <c r="K207" s="1" t="s">
        <v>71</v>
      </c>
      <c r="L207" s="1">
        <v>1</v>
      </c>
      <c r="M207" s="1">
        <v>1</v>
      </c>
      <c r="N207" s="1" t="str">
        <f t="shared" si="110"/>
        <v>U</v>
      </c>
      <c r="O207" s="1" t="str">
        <f t="shared" si="111"/>
        <v>U</v>
      </c>
      <c r="P207" s="1">
        <f t="shared" si="112"/>
        <v>0</v>
      </c>
      <c r="Q207" s="4">
        <f>IFERROR((SUMIF($J$2:K207,J207,$L$2:M207)-L207)/(COUNTIF($J$2:K207,J207)-1),0)</f>
        <v>2.2903225806451615</v>
      </c>
      <c r="R207" s="4">
        <f>IFERROR((SUMIF($AT$2:AT207,AT207,$AV$2:AW207)-AV207)/(COUNTIF($J$2:K207,J207)-1),0)</f>
        <v>0.35483870967741937</v>
      </c>
      <c r="S207" s="4">
        <f t="shared" si="94"/>
        <v>1.935483870967742</v>
      </c>
      <c r="T207" s="5">
        <f>IFERROR((SUMIF($AY$2:AZ207,AY207,$BA$2:BB207)-BA207)/(COUNTIF($J$2:K207,K207)-1),0)</f>
        <v>1.5263157894736843</v>
      </c>
      <c r="U207" s="5">
        <f>IFERROR((SUMIF($BD$2:BE207,BD207,$BF$2:BG207)-BF207)/(COUNTIF($J$2:K207,K207)-1),0)</f>
        <v>1.236842105263158</v>
      </c>
      <c r="V207" s="5">
        <f t="shared" si="95"/>
        <v>0.28947368421052633</v>
      </c>
      <c r="W207" s="9">
        <f>IFERROR((SUMIF($J$2:J207,J207,L$2:L207)-L207)/(COUNTIF($J$2:J207,J207)-1),0)</f>
        <v>2.4285714285714284</v>
      </c>
      <c r="X207" s="9">
        <f>IFERROR((SUMIF($J$2:J207,J207,M$2:M207)-M207)/(COUNTIF($J$2:J207,J207)-1),0)</f>
        <v>0.7857142857142857</v>
      </c>
      <c r="Y207" s="9">
        <f t="shared" si="96"/>
        <v>1.6428571428571428</v>
      </c>
      <c r="Z207" s="1">
        <f>IFERROR((SUMIF($K$2:K207,J207,$M$2:M207))/(COUNTIF($K$2:K207,J207)),0)</f>
        <v>2.1764705882352939</v>
      </c>
      <c r="AA207" s="1">
        <f>IFERROR((SUMIF($K$2:K207,J207,$L$2:L207))/(COUNTIF($K$2:K207,J207)),0)</f>
        <v>0.6470588235294118</v>
      </c>
      <c r="AB207" s="1">
        <f t="shared" si="97"/>
        <v>1.5294117647058822</v>
      </c>
      <c r="AC207" s="9">
        <f>IFERROR((SUMIF($J$2:J207,K207,$L$2:L207))/(COUNTIF($J$2:J207,K207)),0)</f>
        <v>1.4736842105263157</v>
      </c>
      <c r="AD207" s="9">
        <f>IFERROR((SUMIF($J$2:J207,K207,$M$2:M207))/(COUNTIF($J$2:J207,K207)),0)</f>
        <v>0.63157894736842102</v>
      </c>
      <c r="AE207" s="9">
        <f t="shared" si="98"/>
        <v>0.84210526315789469</v>
      </c>
      <c r="AF207" s="1">
        <f>IFERROR((SUMIF(K$2:K207,K207,M$2:M207)-M207)/(COUNTIF($K$2:K207,K207)-1),0)</f>
        <v>1.5789473684210527</v>
      </c>
      <c r="AG207" s="1">
        <f>IFERROR((SUMIF(K$2:K207,K207,L$2:L207)-L207)/(COUNTIF($K$2:K207,K207)-1),0)</f>
        <v>1.8421052631578947</v>
      </c>
      <c r="AH207" s="1">
        <f t="shared" si="99"/>
        <v>-0.26315789473684204</v>
      </c>
      <c r="AI207" s="1">
        <f t="shared" si="100"/>
        <v>1</v>
      </c>
      <c r="AJ207" s="1">
        <f t="shared" si="101"/>
        <v>1</v>
      </c>
      <c r="AK207" s="1">
        <f>SUMIF($J$2:K207,J207,AI$2:AJ207)-AI207</f>
        <v>70</v>
      </c>
      <c r="AL207" s="1">
        <f>SUMIF($AY$2:AZ207,AY207,$BI$2:BJ207)-BI207</f>
        <v>56</v>
      </c>
      <c r="AM207" s="1">
        <f>IFERROR((AK207)/(COUNTIF($J$2:K207,J207)-1),0)</f>
        <v>2.2580645161290325</v>
      </c>
      <c r="AN207" s="1">
        <f>IFERROR((AL207)/(COUNTIF($J$2:K207,K207)-1),0)</f>
        <v>1.4736842105263157</v>
      </c>
      <c r="AP207" t="str">
        <f t="shared" si="113"/>
        <v>Lillestrøm SK</v>
      </c>
      <c r="AQ207">
        <f>COUNTIF($J$2:J207,J207)</f>
        <v>15</v>
      </c>
      <c r="AR207">
        <f>COUNTIF($K$2:K207,K207)</f>
        <v>20</v>
      </c>
      <c r="AT207" s="1" t="str">
        <f t="shared" si="114"/>
        <v>LASK</v>
      </c>
      <c r="AU207" s="1" t="str">
        <f t="shared" si="115"/>
        <v>SK Rapid Wien</v>
      </c>
      <c r="AV207">
        <f t="shared" si="116"/>
        <v>1</v>
      </c>
      <c r="AW207" s="1">
        <f t="shared" si="117"/>
        <v>1</v>
      </c>
      <c r="AY207" t="str">
        <f t="shared" si="102"/>
        <v>SK Rapid Wien</v>
      </c>
      <c r="AZ207" t="str">
        <f t="shared" si="103"/>
        <v>LASK</v>
      </c>
      <c r="BA207">
        <f t="shared" si="104"/>
        <v>1</v>
      </c>
      <c r="BB207">
        <f t="shared" si="105"/>
        <v>1</v>
      </c>
      <c r="BD207" t="str">
        <f t="shared" si="106"/>
        <v>SK Rapid Wien</v>
      </c>
      <c r="BE207" t="str">
        <f t="shared" si="107"/>
        <v>LASK</v>
      </c>
      <c r="BF207">
        <f t="shared" si="118"/>
        <v>1</v>
      </c>
      <c r="BG207">
        <f t="shared" si="119"/>
        <v>1</v>
      </c>
      <c r="BI207">
        <f t="shared" si="108"/>
        <v>1</v>
      </c>
      <c r="BJ207">
        <f t="shared" si="109"/>
        <v>1</v>
      </c>
    </row>
    <row r="208" spans="1:62" x14ac:dyDescent="0.25">
      <c r="A208" t="s">
        <v>47</v>
      </c>
      <c r="B208" t="s">
        <v>358</v>
      </c>
      <c r="C208" t="s">
        <v>267</v>
      </c>
      <c r="D208" t="s">
        <v>124</v>
      </c>
      <c r="E208" t="s">
        <v>43</v>
      </c>
      <c r="F208" s="15">
        <v>0.70833333333333337</v>
      </c>
      <c r="G208" s="16">
        <v>7413</v>
      </c>
      <c r="H208" s="17">
        <v>3</v>
      </c>
      <c r="I208" s="17">
        <v>0</v>
      </c>
      <c r="J208" s="1" t="s">
        <v>245</v>
      </c>
      <c r="K208" s="1" t="s">
        <v>71</v>
      </c>
      <c r="L208" s="20">
        <v>0</v>
      </c>
      <c r="M208" s="20">
        <v>2</v>
      </c>
      <c r="N208" s="1" t="str">
        <f t="shared" si="110"/>
        <v>N</v>
      </c>
      <c r="O208" s="1" t="str">
        <f t="shared" si="111"/>
        <v>S</v>
      </c>
      <c r="P208" s="1">
        <f t="shared" si="112"/>
        <v>-2</v>
      </c>
      <c r="Q208" s="4">
        <f>IFERROR((SUMIF($J$2:K208,J208,$L$2:M208)-L208)/(COUNTIF($J$2:K208,J208)-1),0)</f>
        <v>1.0769230769230769</v>
      </c>
      <c r="R208" s="4">
        <f>IFERROR((SUMIF($AT$2:AT208,AT208,$AV$2:AW208)-AV208)/(COUNTIF($J$2:K208,J208)-1),0)</f>
        <v>0.5</v>
      </c>
      <c r="S208" s="4">
        <f t="shared" si="94"/>
        <v>0.57692307692307687</v>
      </c>
      <c r="T208" s="5">
        <f>IFERROR((SUMIF($AY$2:AZ208,AY208,$BA$2:BB208)-BA208)/(COUNTIF($J$2:K208,K208)-1),0)</f>
        <v>1.5128205128205128</v>
      </c>
      <c r="U208" s="5">
        <f>IFERROR((SUMIF($BD$2:BE208,BD208,$BF$2:BG208)-BF208)/(COUNTIF($J$2:K208,K208)-1),0)</f>
        <v>1.2307692307692308</v>
      </c>
      <c r="V208" s="5">
        <f t="shared" si="95"/>
        <v>0.28205128205128194</v>
      </c>
      <c r="W208" s="9">
        <f>IFERROR((SUMIF($J$2:J208,J208,L$2:L208)-L208)/(COUNTIF($J$2:J208,J208)-1),0)</f>
        <v>0.63636363636363635</v>
      </c>
      <c r="X208" s="9">
        <f>IFERROR((SUMIF($J$2:J208,J208,M$2:M208)-M208)/(COUNTIF($J$2:J208,J208)-1),0)</f>
        <v>1.1818181818181819</v>
      </c>
      <c r="Y208" s="9">
        <f t="shared" si="96"/>
        <v>-0.54545454545454553</v>
      </c>
      <c r="Z208" s="1">
        <f>IFERROR((SUMIF($K$2:K208,J208,$M$2:M208))/(COUNTIF($K$2:K208,J208)),0)</f>
        <v>1.4</v>
      </c>
      <c r="AA208" s="1">
        <f>IFERROR((SUMIF($K$2:K208,J208,$L$2:L208))/(COUNTIF($K$2:K208,J208)),0)</f>
        <v>1.8666666666666667</v>
      </c>
      <c r="AB208" s="1">
        <f t="shared" si="97"/>
        <v>-0.46666666666666679</v>
      </c>
      <c r="AC208" s="9">
        <f>IFERROR((SUMIF($J$2:J208,K208,$L$2:L208))/(COUNTIF($J$2:J208,K208)),0)</f>
        <v>1.4736842105263157</v>
      </c>
      <c r="AD208" s="9">
        <f>IFERROR((SUMIF($J$2:J208,K208,$M$2:M208))/(COUNTIF($J$2:J208,K208)),0)</f>
        <v>0.63157894736842102</v>
      </c>
      <c r="AE208" s="9">
        <f t="shared" si="98"/>
        <v>0.84210526315789469</v>
      </c>
      <c r="AF208" s="1">
        <f>IFERROR((SUMIF(K$2:K208,K208,M$2:M208)-M208)/(COUNTIF($K$2:K208,K208)-1),0)</f>
        <v>1.55</v>
      </c>
      <c r="AG208" s="1">
        <f>IFERROR((SUMIF(K$2:K208,K208,L$2:L208)-L208)/(COUNTIF($K$2:K208,K208)-1),0)</f>
        <v>1.8</v>
      </c>
      <c r="AH208" s="1">
        <f t="shared" si="99"/>
        <v>-0.25</v>
      </c>
      <c r="AI208" s="1">
        <f t="shared" si="100"/>
        <v>0</v>
      </c>
      <c r="AJ208" s="1">
        <f t="shared" si="101"/>
        <v>3</v>
      </c>
      <c r="AK208" s="1">
        <f>SUMIF($J$2:K208,J208,AI$2:AJ208)-AI208</f>
        <v>26</v>
      </c>
      <c r="AL208" s="1">
        <f>SUMIF($AY$2:AZ208,AY208,$BI$2:BJ208)-BI208</f>
        <v>57</v>
      </c>
      <c r="AM208" s="1">
        <f>IFERROR((AK208)/(COUNTIF($J$2:K208,J208)-1),0)</f>
        <v>1</v>
      </c>
      <c r="AN208" s="1">
        <f>IFERROR((AL208)/(COUNTIF($J$2:K208,K208)-1),0)</f>
        <v>1.4615384615384615</v>
      </c>
      <c r="AP208" t="str">
        <f t="shared" si="113"/>
        <v>SK Sturm Graz</v>
      </c>
      <c r="AQ208">
        <f>COUNTIF($J$2:J208,J208)</f>
        <v>12</v>
      </c>
      <c r="AR208">
        <f>COUNTIF($K$2:K208,K208)</f>
        <v>21</v>
      </c>
      <c r="AT208" s="1" t="str">
        <f t="shared" si="114"/>
        <v>FC Wacker Innsbruck</v>
      </c>
      <c r="AU208" s="1" t="str">
        <f t="shared" si="115"/>
        <v>SK Rapid Wien</v>
      </c>
      <c r="AV208">
        <f t="shared" si="116"/>
        <v>2</v>
      </c>
      <c r="AW208" s="1">
        <f t="shared" si="117"/>
        <v>0</v>
      </c>
      <c r="AY208" t="str">
        <f t="shared" si="102"/>
        <v>SK Rapid Wien</v>
      </c>
      <c r="AZ208" t="str">
        <f t="shared" si="103"/>
        <v>FC Wacker Innsbruck</v>
      </c>
      <c r="BA208">
        <f t="shared" si="104"/>
        <v>2</v>
      </c>
      <c r="BB208">
        <f t="shared" si="105"/>
        <v>0</v>
      </c>
      <c r="BD208" t="str">
        <f t="shared" si="106"/>
        <v>SK Rapid Wien</v>
      </c>
      <c r="BE208" t="str">
        <f t="shared" si="107"/>
        <v>FC Wacker Innsbruck</v>
      </c>
      <c r="BF208">
        <f t="shared" si="118"/>
        <v>0</v>
      </c>
      <c r="BG208">
        <f t="shared" si="119"/>
        <v>2</v>
      </c>
      <c r="BI208">
        <f t="shared" si="108"/>
        <v>3</v>
      </c>
      <c r="BJ208">
        <f t="shared" si="109"/>
        <v>0</v>
      </c>
    </row>
    <row r="209" spans="1:62" x14ac:dyDescent="0.25">
      <c r="A209" t="s">
        <v>47</v>
      </c>
      <c r="B209" t="s">
        <v>358</v>
      </c>
      <c r="C209" t="s">
        <v>267</v>
      </c>
      <c r="D209" t="s">
        <v>124</v>
      </c>
      <c r="E209" t="s">
        <v>43</v>
      </c>
      <c r="F209" s="15">
        <v>0.70833333333333337</v>
      </c>
      <c r="G209" s="16">
        <v>1850</v>
      </c>
      <c r="H209" s="17">
        <v>7</v>
      </c>
      <c r="I209" s="17">
        <v>0</v>
      </c>
      <c r="J209" s="1" t="s">
        <v>56</v>
      </c>
      <c r="K209" s="1" t="s">
        <v>58</v>
      </c>
      <c r="L209" s="20">
        <v>1</v>
      </c>
      <c r="M209" s="20">
        <v>1</v>
      </c>
      <c r="N209" s="1" t="str">
        <f t="shared" si="110"/>
        <v>U</v>
      </c>
      <c r="O209" s="1" t="str">
        <f t="shared" si="111"/>
        <v>U</v>
      </c>
      <c r="P209" s="1">
        <f t="shared" si="112"/>
        <v>0</v>
      </c>
      <c r="Q209" s="4">
        <f>IFERROR((SUMIF($J$2:K209,J209,$L$2:M209)-L209)/(COUNTIF($J$2:K209,J209)-1),0)</f>
        <v>1.0384615384615385</v>
      </c>
      <c r="R209" s="4">
        <f>IFERROR((SUMIF($AT$2:AT209,AT209,$AV$2:AW209)-AV209)/(COUNTIF($J$2:K209,J209)-1),0)</f>
        <v>0.88461538461538458</v>
      </c>
      <c r="S209" s="4">
        <f t="shared" si="94"/>
        <v>0.15384615384615397</v>
      </c>
      <c r="T209" s="5">
        <f>IFERROR((SUMIF($AY$2:AZ209,AY209,$BA$2:BB209)-BA209)/(COUNTIF($J$2:K209,K209)-1),0)</f>
        <v>1.4230769230769231</v>
      </c>
      <c r="U209" s="5">
        <f>IFERROR((SUMIF($BD$2:BE209,BD209,$BF$2:BG209)-BF209)/(COUNTIF($J$2:K209,K209)-1),0)</f>
        <v>1.4230769230769231</v>
      </c>
      <c r="V209" s="5">
        <f t="shared" si="95"/>
        <v>0</v>
      </c>
      <c r="W209" s="9">
        <f>IFERROR((SUMIF($J$2:J209,J209,L$2:L209)-L209)/(COUNTIF($J$2:J209,J209)-1),0)</f>
        <v>1.3333333333333333</v>
      </c>
      <c r="X209" s="9">
        <f>IFERROR((SUMIF($J$2:J209,J209,M$2:M209)-M209)/(COUNTIF($J$2:J209,J209)-1),0)</f>
        <v>1.9166666666666667</v>
      </c>
      <c r="Y209" s="9">
        <f t="shared" si="96"/>
        <v>-0.58333333333333348</v>
      </c>
      <c r="Z209" s="1">
        <f>IFERROR((SUMIF($K$2:K209,J209,$M$2:M209))/(COUNTIF($K$2:K209,J209)),0)</f>
        <v>0.7857142857142857</v>
      </c>
      <c r="AA209" s="1">
        <f>IFERROR((SUMIF($K$2:K209,J209,$L$2:L209))/(COUNTIF($K$2:K209,J209)),0)</f>
        <v>2.0714285714285716</v>
      </c>
      <c r="AB209" s="1">
        <f t="shared" si="97"/>
        <v>-1.285714285714286</v>
      </c>
      <c r="AC209" s="9">
        <f>IFERROR((SUMIF($J$2:J209,K209,$L$2:L209))/(COUNTIF($J$2:J209,K209)),0)</f>
        <v>1.4615384615384615</v>
      </c>
      <c r="AD209" s="9">
        <f>IFERROR((SUMIF($J$2:J209,K209,$M$2:M209))/(COUNTIF($J$2:J209,K209)),0)</f>
        <v>1.7692307692307692</v>
      </c>
      <c r="AE209" s="9">
        <f t="shared" si="98"/>
        <v>-0.30769230769230771</v>
      </c>
      <c r="AF209" s="1">
        <f>IFERROR((SUMIF(K$2:K209,K209,M$2:M209)-M209)/(COUNTIF($K$2:K209,K209)-1),0)</f>
        <v>1.3846153846153846</v>
      </c>
      <c r="AG209" s="1">
        <f>IFERROR((SUMIF(K$2:K209,K209,L$2:L209)-L209)/(COUNTIF($K$2:K209,K209)-1),0)</f>
        <v>1.0769230769230769</v>
      </c>
      <c r="AH209" s="1">
        <f t="shared" si="99"/>
        <v>0.30769230769230771</v>
      </c>
      <c r="AI209" s="1">
        <f t="shared" si="100"/>
        <v>1</v>
      </c>
      <c r="AJ209" s="1">
        <f t="shared" si="101"/>
        <v>1</v>
      </c>
      <c r="AK209" s="1">
        <f>SUMIF($J$2:K209,J209,AI$2:AJ209)-AI209</f>
        <v>21</v>
      </c>
      <c r="AL209" s="1">
        <f>SUMIF($AY$2:AZ209,AY209,$BI$2:BJ209)-BI209</f>
        <v>27</v>
      </c>
      <c r="AM209" s="1">
        <f>IFERROR((AK209)/(COUNTIF($J$2:K209,J209)-1),0)</f>
        <v>0.80769230769230771</v>
      </c>
      <c r="AN209" s="1">
        <f>IFERROR((AL209)/(COUNTIF($J$2:K209,K209)-1),0)</f>
        <v>1.0384615384615385</v>
      </c>
      <c r="AP209" t="str">
        <f t="shared" si="113"/>
        <v>SK Rapid Wien</v>
      </c>
      <c r="AQ209">
        <f>COUNTIF($J$2:J209,J209)</f>
        <v>13</v>
      </c>
      <c r="AR209">
        <f>COUNTIF($K$2:K209,K209)</f>
        <v>14</v>
      </c>
      <c r="AT209" s="1" t="str">
        <f t="shared" si="114"/>
        <v>FC Admira Wacker Mödling</v>
      </c>
      <c r="AU209" s="1" t="str">
        <f t="shared" si="115"/>
        <v>SC Rheindorf Altach</v>
      </c>
      <c r="AV209">
        <f t="shared" si="116"/>
        <v>1</v>
      </c>
      <c r="AW209" s="1">
        <f t="shared" si="117"/>
        <v>1</v>
      </c>
      <c r="AY209" t="str">
        <f t="shared" si="102"/>
        <v>SC Rheindorf Altach</v>
      </c>
      <c r="AZ209" t="str">
        <f t="shared" si="103"/>
        <v>FC Admira Wacker Mödling</v>
      </c>
      <c r="BA209">
        <f t="shared" si="104"/>
        <v>1</v>
      </c>
      <c r="BB209">
        <f t="shared" si="105"/>
        <v>1</v>
      </c>
      <c r="BD209" t="str">
        <f t="shared" si="106"/>
        <v>SC Rheindorf Altach</v>
      </c>
      <c r="BE209" t="str">
        <f t="shared" si="107"/>
        <v>FC Admira Wacker Mödling</v>
      </c>
      <c r="BF209">
        <f t="shared" si="118"/>
        <v>1</v>
      </c>
      <c r="BG209">
        <f t="shared" si="119"/>
        <v>1</v>
      </c>
      <c r="BI209">
        <f t="shared" si="108"/>
        <v>1</v>
      </c>
      <c r="BJ209">
        <f t="shared" si="109"/>
        <v>1</v>
      </c>
    </row>
    <row r="210" spans="1:62" x14ac:dyDescent="0.25">
      <c r="A210" t="s">
        <v>47</v>
      </c>
      <c r="B210" t="s">
        <v>358</v>
      </c>
      <c r="C210" t="s">
        <v>267</v>
      </c>
      <c r="D210" t="s">
        <v>124</v>
      </c>
      <c r="E210" t="s">
        <v>43</v>
      </c>
      <c r="F210" s="15">
        <v>0.70833333333333337</v>
      </c>
      <c r="G210" s="16">
        <v>2000</v>
      </c>
      <c r="H210" s="17">
        <v>7</v>
      </c>
      <c r="I210" s="17">
        <v>0</v>
      </c>
      <c r="J210" s="1" t="s">
        <v>76</v>
      </c>
      <c r="K210" s="1" t="s">
        <v>216</v>
      </c>
      <c r="L210" s="20">
        <v>3</v>
      </c>
      <c r="M210" s="20">
        <v>0</v>
      </c>
      <c r="N210" s="1" t="str">
        <f t="shared" si="110"/>
        <v>S</v>
      </c>
      <c r="O210" s="1" t="str">
        <f t="shared" si="111"/>
        <v>N</v>
      </c>
      <c r="P210" s="1">
        <f t="shared" si="112"/>
        <v>3</v>
      </c>
      <c r="Q210" s="4">
        <f>IFERROR((SUMIF($J$2:K210,J210,$L$2:M210)-L210)/(COUNTIF($J$2:K210,J210)-1),0)</f>
        <v>1.32</v>
      </c>
      <c r="R210" s="4">
        <f>IFERROR((SUMIF($AT$2:AT210,AT210,$AV$2:AW210)-AV210)/(COUNTIF($J$2:K210,J210)-1),0)</f>
        <v>0.84</v>
      </c>
      <c r="S210" s="4">
        <f t="shared" si="94"/>
        <v>0.48000000000000009</v>
      </c>
      <c r="T210" s="5">
        <f>IFERROR((SUMIF($AY$2:AZ210,AY210,$BA$2:BB210)-BA210)/(COUNTIF($J$2:K210,K210)-1),0)</f>
        <v>1.6666666666666667</v>
      </c>
      <c r="U210" s="5">
        <f>IFERROR((SUMIF($BD$2:BE210,BD210,$BF$2:BG210)-BF210)/(COUNTIF($J$2:K210,K210)-1),0)</f>
        <v>2.074074074074074</v>
      </c>
      <c r="V210" s="5">
        <f t="shared" si="95"/>
        <v>-0.40740740740740722</v>
      </c>
      <c r="W210" s="9">
        <f>IFERROR((SUMIF($J$2:J210,J210,L$2:L210)-L210)/(COUNTIF($J$2:J210,J210)-1),0)</f>
        <v>1.25</v>
      </c>
      <c r="X210" s="9">
        <f>IFERROR((SUMIF($J$2:J210,J210,M$2:M210)-M210)/(COUNTIF($J$2:J210,J210)-1),0)</f>
        <v>1.75</v>
      </c>
      <c r="Y210" s="9">
        <f t="shared" si="96"/>
        <v>-0.5</v>
      </c>
      <c r="Z210" s="1">
        <f>IFERROR((SUMIF($K$2:K210,J210,$M$2:M210))/(COUNTIF($K$2:K210,J210)),0)</f>
        <v>1.3846153846153846</v>
      </c>
      <c r="AA210" s="1">
        <f>IFERROR((SUMIF($K$2:K210,J210,$L$2:L210))/(COUNTIF($K$2:K210,J210)),0)</f>
        <v>1.4615384615384615</v>
      </c>
      <c r="AB210" s="1">
        <f t="shared" si="97"/>
        <v>-7.6923076923076872E-2</v>
      </c>
      <c r="AC210" s="19">
        <f>IFERROR((SUMIF($J$2:J210,K210,$L$2:L210))/(COUNTIF($J$2:J210,K210)),0)</f>
        <v>1.5714285714285714</v>
      </c>
      <c r="AD210" s="9">
        <f>IFERROR((SUMIF($J$2:J210,K210,$M$2:M210))/(COUNTIF($J$2:J210,K210)),0)</f>
        <v>1.3571428571428572</v>
      </c>
      <c r="AE210" s="9">
        <f t="shared" si="98"/>
        <v>0.21428571428571419</v>
      </c>
      <c r="AF210" s="1">
        <f>IFERROR((SUMIF(K$2:K210,K210,M$2:M210)-M210)/(COUNTIF($K$2:K210,K210)-1),0)</f>
        <v>1.7692307692307692</v>
      </c>
      <c r="AG210" s="1">
        <f>IFERROR((SUMIF(K$2:K210,K210,L$2:L210)-L210)/(COUNTIF($K$2:K210,K210)-1),0)</f>
        <v>2.8461538461538463</v>
      </c>
      <c r="AH210" s="1">
        <f t="shared" si="99"/>
        <v>-1.0769230769230771</v>
      </c>
      <c r="AI210" s="1">
        <f t="shared" si="100"/>
        <v>3</v>
      </c>
      <c r="AJ210" s="1">
        <f t="shared" si="101"/>
        <v>0</v>
      </c>
      <c r="AK210" s="1">
        <f>SUMIF($J$2:K210,J210,AI$2:AJ210)-AI210</f>
        <v>33</v>
      </c>
      <c r="AL210" s="1">
        <f>SUMIF($AY$2:AZ210,AY210,$BI$2:BJ210)-BI210</f>
        <v>33</v>
      </c>
      <c r="AM210" s="1">
        <f>IFERROR((AK210)/(COUNTIF($J$2:K210,J210)-1),0)</f>
        <v>1.32</v>
      </c>
      <c r="AN210" s="1">
        <f>IFERROR((AL210)/(COUNTIF($J$2:K210,K210)-1),0)</f>
        <v>1.2222222222222223</v>
      </c>
      <c r="AP210" t="str">
        <f t="shared" si="113"/>
        <v>Red Bull Salzburg</v>
      </c>
      <c r="AQ210">
        <f>COUNTIF($J$2:J210,J210)</f>
        <v>13</v>
      </c>
      <c r="AR210">
        <f>COUNTIF($K$2:K210,K210)</f>
        <v>14</v>
      </c>
      <c r="AT210" s="1" t="str">
        <f t="shared" si="114"/>
        <v>SV Mattersburg</v>
      </c>
      <c r="AU210" s="1" t="str">
        <f t="shared" si="115"/>
        <v>TSV Hartberg</v>
      </c>
      <c r="AV210">
        <f t="shared" si="116"/>
        <v>0</v>
      </c>
      <c r="AW210" s="1">
        <f t="shared" si="117"/>
        <v>3</v>
      </c>
      <c r="AY210" t="str">
        <f t="shared" si="102"/>
        <v>TSV Hartberg</v>
      </c>
      <c r="AZ210" t="str">
        <f t="shared" si="103"/>
        <v>SV Mattersburg</v>
      </c>
      <c r="BA210">
        <f t="shared" si="104"/>
        <v>0</v>
      </c>
      <c r="BB210">
        <f t="shared" si="105"/>
        <v>3</v>
      </c>
      <c r="BD210" t="str">
        <f t="shared" si="106"/>
        <v>TSV Hartberg</v>
      </c>
      <c r="BE210" t="str">
        <f t="shared" si="107"/>
        <v>SV Mattersburg</v>
      </c>
      <c r="BF210">
        <f t="shared" si="118"/>
        <v>3</v>
      </c>
      <c r="BG210">
        <f t="shared" si="119"/>
        <v>0</v>
      </c>
      <c r="BI210">
        <f t="shared" si="108"/>
        <v>0</v>
      </c>
      <c r="BJ210">
        <f t="shared" si="109"/>
        <v>3</v>
      </c>
    </row>
    <row r="211" spans="1:62" x14ac:dyDescent="0.25">
      <c r="A211" t="s">
        <v>47</v>
      </c>
      <c r="B211" t="s">
        <v>274</v>
      </c>
      <c r="C211" t="s">
        <v>267</v>
      </c>
      <c r="D211" t="s">
        <v>124</v>
      </c>
      <c r="E211" t="s">
        <v>64</v>
      </c>
      <c r="F211" s="15">
        <v>0.60416666666666663</v>
      </c>
      <c r="G211" s="16">
        <v>10150</v>
      </c>
      <c r="H211" s="17">
        <v>7</v>
      </c>
      <c r="I211" s="17">
        <v>0</v>
      </c>
      <c r="J211" s="1" t="s">
        <v>80</v>
      </c>
      <c r="K211" s="1" t="s">
        <v>68</v>
      </c>
      <c r="L211" s="20">
        <v>0</v>
      </c>
      <c r="M211" s="20">
        <v>1</v>
      </c>
      <c r="N211" s="1" t="str">
        <f t="shared" si="110"/>
        <v>N</v>
      </c>
      <c r="O211" s="1" t="str">
        <f t="shared" si="111"/>
        <v>S</v>
      </c>
      <c r="P211" s="1">
        <f t="shared" si="112"/>
        <v>-1</v>
      </c>
      <c r="Q211" s="4">
        <f>IFERROR((SUMIF($J$2:K211,J211,$L$2:M211)-L211)/(COUNTIF($J$2:K211,J211)-1),0)</f>
        <v>1.4814814814814814</v>
      </c>
      <c r="R211" s="4">
        <f>IFERROR((SUMIF($AT$2:AT211,AT211,$AV$2:AW211)-AV211)/(COUNTIF($J$2:K211,J211)-1),0)</f>
        <v>0.66666666666666663</v>
      </c>
      <c r="S211" s="4">
        <f t="shared" si="94"/>
        <v>0.81481481481481477</v>
      </c>
      <c r="T211" s="5">
        <f>IFERROR((SUMIF($AY$2:AZ211,AY211,$BA$2:BB211)-BA211)/(COUNTIF($J$2:K211,K211)-1),0)</f>
        <v>1</v>
      </c>
      <c r="U211" s="5">
        <f>IFERROR((SUMIF($BD$2:BE211,BD211,$BF$2:BG211)-BF211)/(COUNTIF($J$2:K211,K211)-1),0)</f>
        <v>1.3103448275862069</v>
      </c>
      <c r="V211" s="5">
        <f t="shared" si="95"/>
        <v>-0.31034482758620685</v>
      </c>
      <c r="W211" s="9">
        <f>IFERROR((SUMIF($J$2:J211,J211,L$2:L211)-L211)/(COUNTIF($J$2:J211,J211)-1),0)</f>
        <v>2.2307692307692308</v>
      </c>
      <c r="X211" s="9">
        <f>IFERROR((SUMIF($J$2:J211,J211,M$2:M211)-M211)/(COUNTIF($J$2:J211,J211)-1),0)</f>
        <v>1.3846153846153846</v>
      </c>
      <c r="Y211" s="9">
        <f t="shared" si="96"/>
        <v>0.84615384615384626</v>
      </c>
      <c r="Z211" s="1">
        <f>IFERROR((SUMIF($K$2:K211,J211,$M$2:M211))/(COUNTIF($K$2:K211,J211)),0)</f>
        <v>0.7857142857142857</v>
      </c>
      <c r="AA211" s="1">
        <f>IFERROR((SUMIF($K$2:K211,J211,$L$2:L211))/(COUNTIF($K$2:K211,J211)),0)</f>
        <v>1.2857142857142858</v>
      </c>
      <c r="AB211" s="1">
        <f t="shared" si="97"/>
        <v>-0.50000000000000011</v>
      </c>
      <c r="AC211" s="9">
        <f>IFERROR((SUMIF($J$2:J211,K211,$L$2:L211))/(COUNTIF($J$2:J211,K211)),0)</f>
        <v>1.1428571428571428</v>
      </c>
      <c r="AD211" s="9">
        <f>IFERROR((SUMIF($J$2:J211,K211,$M$2:M211))/(COUNTIF($J$2:J211,K211)),0)</f>
        <v>1.2857142857142858</v>
      </c>
      <c r="AE211" s="9">
        <f t="shared" si="98"/>
        <v>-0.14285714285714302</v>
      </c>
      <c r="AF211" s="1">
        <f>IFERROR((SUMIF(K$2:K211,K211,M$2:M211)-M211)/(COUNTIF($K$2:K211,K211)-1),0)</f>
        <v>0.8666666666666667</v>
      </c>
      <c r="AG211" s="1">
        <f>IFERROR((SUMIF(K$2:K211,K211,L$2:L211)-L211)/(COUNTIF($K$2:K211,K211)-1),0)</f>
        <v>1.3333333333333333</v>
      </c>
      <c r="AH211" s="1">
        <f t="shared" si="99"/>
        <v>-0.46666666666666656</v>
      </c>
      <c r="AI211" s="1">
        <f t="shared" si="100"/>
        <v>0</v>
      </c>
      <c r="AJ211" s="1">
        <f t="shared" si="101"/>
        <v>3</v>
      </c>
      <c r="AK211" s="1">
        <f>SUMIF($J$2:K211,J211,AI$2:AJ211)-AI211</f>
        <v>39</v>
      </c>
      <c r="AL211" s="1">
        <f>SUMIF($AY$2:AZ211,AY211,$BI$2:BJ211)-BI211</f>
        <v>34</v>
      </c>
      <c r="AM211" s="1">
        <f>IFERROR((AK211)/(COUNTIF($J$2:K211,J211)-1),0)</f>
        <v>1.4444444444444444</v>
      </c>
      <c r="AN211" s="1">
        <f>IFERROR((AL211)/(COUNTIF($J$2:K211,K211)-1),0)</f>
        <v>1.1724137931034482</v>
      </c>
      <c r="AP211" t="str">
        <f t="shared" si="113"/>
        <v>FC Wacker Innsbruck</v>
      </c>
      <c r="AQ211">
        <f>COUNTIF($J$2:J211,J211)</f>
        <v>14</v>
      </c>
      <c r="AR211">
        <f>COUNTIF($K$2:K211,K211)</f>
        <v>16</v>
      </c>
      <c r="AT211" s="1" t="str">
        <f t="shared" si="114"/>
        <v>FK Austria Wien</v>
      </c>
      <c r="AU211" s="1" t="str">
        <f t="shared" si="115"/>
        <v>SK Sturm Graz</v>
      </c>
      <c r="AV211">
        <f t="shared" si="116"/>
        <v>1</v>
      </c>
      <c r="AW211" s="1">
        <f t="shared" si="117"/>
        <v>0</v>
      </c>
      <c r="AY211" t="str">
        <f t="shared" si="102"/>
        <v>SK Sturm Graz</v>
      </c>
      <c r="AZ211" t="str">
        <f t="shared" si="103"/>
        <v>FK Austria Wien</v>
      </c>
      <c r="BA211">
        <f t="shared" si="104"/>
        <v>1</v>
      </c>
      <c r="BB211">
        <f t="shared" si="105"/>
        <v>0</v>
      </c>
      <c r="BD211" t="str">
        <f t="shared" si="106"/>
        <v>SK Sturm Graz</v>
      </c>
      <c r="BE211" t="str">
        <f t="shared" si="107"/>
        <v>FK Austria Wien</v>
      </c>
      <c r="BF211">
        <f t="shared" si="118"/>
        <v>0</v>
      </c>
      <c r="BG211">
        <f t="shared" si="119"/>
        <v>1</v>
      </c>
      <c r="BI211">
        <f t="shared" si="108"/>
        <v>3</v>
      </c>
      <c r="BJ211">
        <f t="shared" si="109"/>
        <v>0</v>
      </c>
    </row>
    <row r="212" spans="1:62" x14ac:dyDescent="0.25">
      <c r="A212" t="s">
        <v>47</v>
      </c>
      <c r="B212" t="s">
        <v>274</v>
      </c>
      <c r="C212" t="s">
        <v>267</v>
      </c>
      <c r="D212" t="s">
        <v>124</v>
      </c>
      <c r="E212" t="s">
        <v>64</v>
      </c>
      <c r="F212" s="15">
        <v>0.70833333333333337</v>
      </c>
      <c r="G212" s="16">
        <v>6087</v>
      </c>
      <c r="H212" s="17">
        <v>4</v>
      </c>
      <c r="I212" s="17">
        <v>0</v>
      </c>
      <c r="J212" s="1" t="s">
        <v>0</v>
      </c>
      <c r="K212" s="1" t="s">
        <v>40</v>
      </c>
      <c r="L212" s="20">
        <v>0</v>
      </c>
      <c r="M212" s="20">
        <v>2</v>
      </c>
      <c r="N212" s="1" t="str">
        <f t="shared" si="110"/>
        <v>N</v>
      </c>
      <c r="O212" s="1" t="str">
        <f t="shared" si="111"/>
        <v>S</v>
      </c>
      <c r="P212" s="1">
        <f t="shared" si="112"/>
        <v>-2</v>
      </c>
      <c r="Q212" s="4">
        <f>IFERROR((SUMIF($J$2:K212,J212,$L$2:M212)-L212)/(COUNTIF($J$2:K212,J212)-1),0)</f>
        <v>2.25</v>
      </c>
      <c r="R212" s="4">
        <f>IFERROR((SUMIF($AT$2:AT212,AT212,$AV$2:AW212)-AV212)/(COUNTIF($J$2:K212,J212)-1),0)</f>
        <v>0.375</v>
      </c>
      <c r="S212" s="4">
        <f t="shared" si="94"/>
        <v>1.875</v>
      </c>
      <c r="T212" s="5">
        <f>IFERROR((SUMIF($AY$2:AZ212,AY212,$BA$2:BB212)-BA212)/(COUNTIF($J$2:K212,K212)-1),0)</f>
        <v>2.5714285714285716</v>
      </c>
      <c r="U212" s="5">
        <f>IFERROR((SUMIF($BD$2:BE212,BD212,$BF$2:BG212)-BF212)/(COUNTIF($J$2:K212,K212)-1),0)</f>
        <v>0.80952380952380953</v>
      </c>
      <c r="V212" s="5">
        <f t="shared" si="95"/>
        <v>1.7619047619047621</v>
      </c>
      <c r="W212" s="9">
        <f>IFERROR((SUMIF($J$2:J212,J212,L$2:L212)-L212)/(COUNTIF($J$2:J212,J212)-1),0)</f>
        <v>2.3333333333333335</v>
      </c>
      <c r="X212" s="9">
        <f>IFERROR((SUMIF($J$2:J212,J212,M$2:M212)-M212)/(COUNTIF($J$2:J212,J212)-1),0)</f>
        <v>0.8</v>
      </c>
      <c r="Y212" s="9">
        <f t="shared" si="96"/>
        <v>1.5333333333333334</v>
      </c>
      <c r="Z212" s="1">
        <f>IFERROR((SUMIF($K$2:K212,J212,$M$2:M212))/(COUNTIF($K$2:K212,J212)),0)</f>
        <v>2.1764705882352939</v>
      </c>
      <c r="AA212" s="1">
        <f>IFERROR((SUMIF($K$2:K212,J212,$L$2:L212))/(COUNTIF($K$2:K212,J212)),0)</f>
        <v>0.6470588235294118</v>
      </c>
      <c r="AB212" s="1">
        <f t="shared" si="97"/>
        <v>1.5294117647058822</v>
      </c>
      <c r="AC212" s="9">
        <f>IFERROR((SUMIF($J$2:J212,K212,$L$2:L212))/(COUNTIF($J$2:J212,K212)),0)</f>
        <v>2.5263157894736841</v>
      </c>
      <c r="AD212" s="9">
        <f>IFERROR((SUMIF($J$2:J212,K212,$M$2:M212))/(COUNTIF($J$2:J212,K212)),0)</f>
        <v>0.57894736842105265</v>
      </c>
      <c r="AE212" s="9">
        <f t="shared" si="98"/>
        <v>1.9473684210526314</v>
      </c>
      <c r="AF212" s="1">
        <f>IFERROR((SUMIF(K$2:K212,K212,M$2:M212)-M212)/(COUNTIF($K$2:K212,K212)-1),0)</f>
        <v>2.6086956521739131</v>
      </c>
      <c r="AG212" s="1">
        <f>IFERROR((SUMIF(K$2:K212,K212,L$2:L212)-L212)/(COUNTIF($K$2:K212,K212)-1),0)</f>
        <v>1</v>
      </c>
      <c r="AH212" s="1">
        <f t="shared" si="99"/>
        <v>1.6086956521739131</v>
      </c>
      <c r="AI212" s="1">
        <f t="shared" si="100"/>
        <v>0</v>
      </c>
      <c r="AJ212" s="1">
        <f t="shared" si="101"/>
        <v>3</v>
      </c>
      <c r="AK212" s="1">
        <f>SUMIF($J$2:K212,J212,AI$2:AJ212)-AI212</f>
        <v>71</v>
      </c>
      <c r="AL212" s="1">
        <f>SUMIF($AY$2:AZ212,AY212,$BI$2:BJ212)-BI212</f>
        <v>105</v>
      </c>
      <c r="AM212" s="1">
        <f>IFERROR((AK212)/(COUNTIF($J$2:K212,J212)-1),0)</f>
        <v>2.21875</v>
      </c>
      <c r="AN212" s="1">
        <f>IFERROR((AL212)/(COUNTIF($J$2:K212,K212)-1),0)</f>
        <v>2.5</v>
      </c>
      <c r="AP212" t="str">
        <f t="shared" si="113"/>
        <v>Lillestrøm SK</v>
      </c>
      <c r="AQ212">
        <f>COUNTIF($J$2:J212,J212)</f>
        <v>16</v>
      </c>
      <c r="AR212">
        <f>COUNTIF($K$2:K212,K212)</f>
        <v>24</v>
      </c>
      <c r="AT212" s="1" t="str">
        <f t="shared" si="114"/>
        <v>LASK</v>
      </c>
      <c r="AU212" s="1" t="str">
        <f t="shared" si="115"/>
        <v>Red Bull Salzburg</v>
      </c>
      <c r="AV212">
        <f t="shared" si="116"/>
        <v>2</v>
      </c>
      <c r="AW212" s="1">
        <f t="shared" si="117"/>
        <v>0</v>
      </c>
      <c r="AY212" t="str">
        <f t="shared" si="102"/>
        <v>Red Bull Salzburg</v>
      </c>
      <c r="AZ212" t="str">
        <f t="shared" si="103"/>
        <v>LASK</v>
      </c>
      <c r="BA212">
        <f t="shared" si="104"/>
        <v>2</v>
      </c>
      <c r="BB212">
        <f t="shared" si="105"/>
        <v>0</v>
      </c>
      <c r="BD212" t="str">
        <f t="shared" si="106"/>
        <v>Red Bull Salzburg</v>
      </c>
      <c r="BE212" t="str">
        <f t="shared" si="107"/>
        <v>LASK</v>
      </c>
      <c r="BF212">
        <f t="shared" si="118"/>
        <v>0</v>
      </c>
      <c r="BG212">
        <f t="shared" si="119"/>
        <v>2</v>
      </c>
      <c r="BI212">
        <f t="shared" si="108"/>
        <v>3</v>
      </c>
      <c r="BJ212">
        <f t="shared" si="109"/>
        <v>0</v>
      </c>
    </row>
    <row r="213" spans="1:62" x14ac:dyDescent="0.25">
      <c r="A213" t="s">
        <v>47</v>
      </c>
      <c r="B213" t="s">
        <v>274</v>
      </c>
      <c r="C213" t="s">
        <v>267</v>
      </c>
      <c r="D213" t="s">
        <v>124</v>
      </c>
      <c r="E213" t="s">
        <v>64</v>
      </c>
      <c r="F213" s="15">
        <v>0.60416666666666663</v>
      </c>
      <c r="G213" s="16">
        <v>2277</v>
      </c>
      <c r="H213" s="17">
        <v>7</v>
      </c>
      <c r="I213" s="17">
        <v>0</v>
      </c>
      <c r="J213" s="1" t="s">
        <v>65</v>
      </c>
      <c r="K213" s="1" t="s">
        <v>49</v>
      </c>
      <c r="L213" s="20">
        <v>1</v>
      </c>
      <c r="M213" s="20">
        <v>3</v>
      </c>
      <c r="N213" s="1" t="str">
        <f t="shared" si="110"/>
        <v>N</v>
      </c>
      <c r="O213" s="1" t="str">
        <f t="shared" si="111"/>
        <v>S</v>
      </c>
      <c r="P213" s="1">
        <f t="shared" si="112"/>
        <v>-2</v>
      </c>
      <c r="Q213" s="4">
        <f>IFERROR((SUMIF($J$2:K213,J213,$L$2:M213)-L213)/(COUNTIF($J$2:K213,J213)-1),0)</f>
        <v>1.5185185185185186</v>
      </c>
      <c r="R213" s="4">
        <f>IFERROR((SUMIF($AT$2:AT213,AT213,$AV$2:AW213)-AV213)/(COUNTIF($J$2:K213,J213)-1),0)</f>
        <v>0.51851851851851849</v>
      </c>
      <c r="S213" s="4">
        <f t="shared" si="94"/>
        <v>1</v>
      </c>
      <c r="T213" s="5">
        <f>IFERROR((SUMIF($AY$2:AZ213,AY213,$BA$2:BB213)-BA213)/(COUNTIF($J$2:K213,K213)-1),0)</f>
        <v>1.4615384615384615</v>
      </c>
      <c r="U213" s="5">
        <f>IFERROR((SUMIF($BD$2:BE213,BD213,$BF$2:BG213)-BF213)/(COUNTIF($J$2:K213,K213)-1),0)</f>
        <v>1.4615384615384615</v>
      </c>
      <c r="V213" s="5">
        <f t="shared" si="95"/>
        <v>0</v>
      </c>
      <c r="W213" s="9">
        <f>IFERROR((SUMIF($J$2:J213,J213,L$2:L213)-L213)/(COUNTIF($J$2:J213,J213)-1),0)</f>
        <v>1.4545454545454546</v>
      </c>
      <c r="X213" s="9">
        <f>IFERROR((SUMIF($J$2:J213,J213,M$2:M213)-M213)/(COUNTIF($J$2:J213,J213)-1),0)</f>
        <v>1.2727272727272727</v>
      </c>
      <c r="Y213" s="9">
        <f t="shared" si="96"/>
        <v>0.18181818181818188</v>
      </c>
      <c r="Z213" s="1">
        <f>IFERROR((SUMIF($K$2:K213,J213,$M$2:M213))/(COUNTIF($K$2:K213,J213)),0)</f>
        <v>1.5625</v>
      </c>
      <c r="AA213" s="1">
        <f>IFERROR((SUMIF($K$2:K213,J213,$L$2:L213))/(COUNTIF($K$2:K213,J213)),0)</f>
        <v>1.4375</v>
      </c>
      <c r="AB213" s="1">
        <f t="shared" si="97"/>
        <v>0.125</v>
      </c>
      <c r="AC213" s="9">
        <f>IFERROR((SUMIF($J$2:J213,K213,$L$2:L213))/(COUNTIF($J$2:J213,K213)),0)</f>
        <v>1.5714285714285714</v>
      </c>
      <c r="AD213" s="9">
        <f>IFERROR((SUMIF($J$2:J213,K213,$M$2:M213))/(COUNTIF($J$2:J213,K213)),0)</f>
        <v>1.5714285714285714</v>
      </c>
      <c r="AE213" s="9">
        <f t="shared" si="98"/>
        <v>0</v>
      </c>
      <c r="AF213" s="1">
        <f>IFERROR((SUMIF(K$2:K213,K213,M$2:M213)-M213)/(COUNTIF($K$2:K213,K213)-1),0)</f>
        <v>1.3333333333333333</v>
      </c>
      <c r="AG213" s="1">
        <f>IFERROR((SUMIF(K$2:K213,K213,L$2:L213)-L213)/(COUNTIF($K$2:K213,K213)-1),0)</f>
        <v>1.3333333333333333</v>
      </c>
      <c r="AH213" s="1">
        <f t="shared" si="99"/>
        <v>0</v>
      </c>
      <c r="AI213" s="1">
        <f t="shared" si="100"/>
        <v>0</v>
      </c>
      <c r="AJ213" s="1">
        <f t="shared" si="101"/>
        <v>3</v>
      </c>
      <c r="AK213" s="1">
        <f>SUMIF($J$2:K213,J213,AI$2:AJ213)-AI213</f>
        <v>42</v>
      </c>
      <c r="AL213" s="1">
        <f>SUMIF($AY$2:AZ213,AY213,$BI$2:BJ213)-BI213</f>
        <v>36</v>
      </c>
      <c r="AM213" s="1">
        <f>IFERROR((AK213)/(COUNTIF($J$2:K213,J213)-1),0)</f>
        <v>1.5555555555555556</v>
      </c>
      <c r="AN213" s="1">
        <f>IFERROR((AL213)/(COUNTIF($J$2:K213,K213)-1),0)</f>
        <v>1.3846153846153846</v>
      </c>
      <c r="AP213" t="str">
        <f t="shared" si="113"/>
        <v>Wolfsberger AC</v>
      </c>
      <c r="AQ213">
        <f>COUNTIF($J$2:J213,J213)</f>
        <v>12</v>
      </c>
      <c r="AR213">
        <f>COUNTIF($K$2:K213,K213)</f>
        <v>13</v>
      </c>
      <c r="AT213" s="1" t="str">
        <f t="shared" si="114"/>
        <v>SKN St. Pölten</v>
      </c>
      <c r="AU213" s="1" t="str">
        <f t="shared" si="115"/>
        <v>Wolfsberger AC</v>
      </c>
      <c r="AV213">
        <f t="shared" si="116"/>
        <v>3</v>
      </c>
      <c r="AW213" s="1">
        <f t="shared" si="117"/>
        <v>1</v>
      </c>
      <c r="AY213" t="str">
        <f t="shared" si="102"/>
        <v>Wolfsberger AC</v>
      </c>
      <c r="AZ213" t="str">
        <f t="shared" si="103"/>
        <v>SKN St. Pölten</v>
      </c>
      <c r="BA213">
        <f t="shared" si="104"/>
        <v>3</v>
      </c>
      <c r="BB213">
        <f t="shared" si="105"/>
        <v>1</v>
      </c>
      <c r="BD213" t="str">
        <f t="shared" si="106"/>
        <v>Wolfsberger AC</v>
      </c>
      <c r="BE213" t="str">
        <f t="shared" si="107"/>
        <v>SKN St. Pölten</v>
      </c>
      <c r="BF213">
        <f t="shared" si="118"/>
        <v>1</v>
      </c>
      <c r="BG213">
        <f t="shared" si="119"/>
        <v>3</v>
      </c>
      <c r="BI213">
        <f t="shared" si="108"/>
        <v>3</v>
      </c>
      <c r="BJ213">
        <f t="shared" si="109"/>
        <v>0</v>
      </c>
    </row>
    <row r="214" spans="1:62" x14ac:dyDescent="0.25">
      <c r="A214" t="s">
        <v>47</v>
      </c>
      <c r="B214" t="s">
        <v>359</v>
      </c>
      <c r="C214" t="s">
        <v>267</v>
      </c>
      <c r="D214" t="s">
        <v>124</v>
      </c>
      <c r="E214" t="s">
        <v>43</v>
      </c>
      <c r="F214" s="15">
        <v>0.70833333333333337</v>
      </c>
      <c r="G214" s="16">
        <v>12300</v>
      </c>
      <c r="H214" s="17">
        <v>7</v>
      </c>
      <c r="I214" s="17">
        <v>0</v>
      </c>
      <c r="J214" s="1" t="s">
        <v>71</v>
      </c>
      <c r="K214" s="1" t="s">
        <v>76</v>
      </c>
      <c r="L214" s="20">
        <v>2</v>
      </c>
      <c r="M214" s="20">
        <v>1</v>
      </c>
      <c r="N214" s="1" t="str">
        <f t="shared" si="110"/>
        <v>S</v>
      </c>
      <c r="O214" s="1" t="str">
        <f t="shared" si="111"/>
        <v>N</v>
      </c>
      <c r="P214" s="1">
        <f t="shared" si="112"/>
        <v>1</v>
      </c>
      <c r="Q214" s="4">
        <f>IFERROR((SUMIF($J$2:K214,J214,$L$2:M214)-L214)/(COUNTIF($J$2:K214,J214)-1),0)</f>
        <v>1.5249999999999999</v>
      </c>
      <c r="R214" s="4">
        <f>IFERROR((SUMIF($AT$2:AT214,AT214,$AV$2:AW214)-AV214)/(COUNTIF($J$2:K214,J214)-1),0)</f>
        <v>0.3</v>
      </c>
      <c r="S214" s="4">
        <f t="shared" si="94"/>
        <v>1.2249999999999999</v>
      </c>
      <c r="T214" s="5">
        <f>IFERROR((SUMIF($AY$2:AZ214,AY214,$BA$2:BB214)-BA214)/(COUNTIF($J$2:K214,K214)-1),0)</f>
        <v>1.3846153846153846</v>
      </c>
      <c r="U214" s="5">
        <f>IFERROR((SUMIF($BD$2:BE214,BD214,$BF$2:BG214)-BF214)/(COUNTIF($J$2:K214,K214)-1),0)</f>
        <v>1.5384615384615385</v>
      </c>
      <c r="V214" s="5">
        <f t="shared" si="95"/>
        <v>-0.15384615384615397</v>
      </c>
      <c r="W214" s="9">
        <f>IFERROR((SUMIF($J$2:J214,J214,L$2:L214)-L214)/(COUNTIF($J$2:J214,J214)-1),0)</f>
        <v>1.4736842105263157</v>
      </c>
      <c r="X214" s="9">
        <f>IFERROR((SUMIF($J$2:J214,J214,M$2:M214)-M214)/(COUNTIF($J$2:J214,J214)-1),0)</f>
        <v>0.63157894736842102</v>
      </c>
      <c r="Y214" s="9">
        <f t="shared" si="96"/>
        <v>0.84210526315789469</v>
      </c>
      <c r="Z214" s="1">
        <f>IFERROR((SUMIF($K$2:K214,J214,$M$2:M214))/(COUNTIF($K$2:K214,J214)),0)</f>
        <v>1.5714285714285714</v>
      </c>
      <c r="AA214" s="1">
        <f>IFERROR((SUMIF($K$2:K214,J214,$L$2:L214))/(COUNTIF($K$2:K214,J214)),0)</f>
        <v>1.7142857142857142</v>
      </c>
      <c r="AB214" s="1">
        <f t="shared" si="97"/>
        <v>-0.14285714285714279</v>
      </c>
      <c r="AC214" s="9">
        <f>IFERROR((SUMIF($J$2:J214,K214,$L$2:L214))/(COUNTIF($J$2:J214,K214)),0)</f>
        <v>1.3846153846153846</v>
      </c>
      <c r="AD214" s="9">
        <f>IFERROR((SUMIF($J$2:J214,K214,$M$2:M214))/(COUNTIF($J$2:J214,K214)),0)</f>
        <v>1.6153846153846154</v>
      </c>
      <c r="AE214" s="9">
        <f t="shared" si="98"/>
        <v>-0.23076923076923084</v>
      </c>
      <c r="AF214" s="1">
        <f>IFERROR((SUMIF(K$2:K214,K214,M$2:M214)-M214)/(COUNTIF($K$2:K214,K214)-1),0)</f>
        <v>1.3846153846153846</v>
      </c>
      <c r="AG214" s="1">
        <f>IFERROR((SUMIF(K$2:K214,K214,L$2:L214)-L214)/(COUNTIF($K$2:K214,K214)-1),0)</f>
        <v>1.4615384615384615</v>
      </c>
      <c r="AH214" s="1">
        <f t="shared" si="99"/>
        <v>-7.6923076923076872E-2</v>
      </c>
      <c r="AI214" s="1">
        <f t="shared" si="100"/>
        <v>3</v>
      </c>
      <c r="AJ214" s="1">
        <f t="shared" si="101"/>
        <v>0</v>
      </c>
      <c r="AK214" s="1">
        <f>SUMIF($J$2:K214,J214,AI$2:AJ214)-AI214</f>
        <v>60</v>
      </c>
      <c r="AL214" s="1">
        <f>SUMIF($AY$2:AZ214,AY214,$BI$2:BJ214)-BI214</f>
        <v>36</v>
      </c>
      <c r="AM214" s="1">
        <f>IFERROR((AK214)/(COUNTIF($J$2:K214,J214)-1),0)</f>
        <v>1.5</v>
      </c>
      <c r="AN214" s="1">
        <f>IFERROR((AL214)/(COUNTIF($J$2:K214,K214)-1),0)</f>
        <v>1.3846153846153846</v>
      </c>
      <c r="AP214" t="str">
        <f t="shared" si="113"/>
        <v>SC Rheindorf Altach</v>
      </c>
      <c r="AQ214">
        <f>COUNTIF($J$2:J214,J214)</f>
        <v>20</v>
      </c>
      <c r="AR214">
        <f>COUNTIF($K$2:K214,K214)</f>
        <v>14</v>
      </c>
      <c r="AT214" s="1" t="str">
        <f t="shared" si="114"/>
        <v>SK Rapid Wien</v>
      </c>
      <c r="AU214" s="1" t="str">
        <f t="shared" si="115"/>
        <v>SV Mattersburg</v>
      </c>
      <c r="AV214">
        <f t="shared" si="116"/>
        <v>1</v>
      </c>
      <c r="AW214" s="1">
        <f t="shared" si="117"/>
        <v>2</v>
      </c>
      <c r="AY214" t="str">
        <f t="shared" si="102"/>
        <v>SV Mattersburg</v>
      </c>
      <c r="AZ214" t="str">
        <f t="shared" si="103"/>
        <v>SK Rapid Wien</v>
      </c>
      <c r="BA214">
        <f t="shared" si="104"/>
        <v>1</v>
      </c>
      <c r="BB214">
        <f t="shared" si="105"/>
        <v>2</v>
      </c>
      <c r="BD214" t="str">
        <f t="shared" si="106"/>
        <v>SV Mattersburg</v>
      </c>
      <c r="BE214" t="str">
        <f t="shared" si="107"/>
        <v>SK Rapid Wien</v>
      </c>
      <c r="BF214">
        <f t="shared" si="118"/>
        <v>2</v>
      </c>
      <c r="BG214">
        <f t="shared" si="119"/>
        <v>1</v>
      </c>
      <c r="BI214">
        <f t="shared" si="108"/>
        <v>0</v>
      </c>
      <c r="BJ214">
        <f t="shared" si="109"/>
        <v>3</v>
      </c>
    </row>
    <row r="215" spans="1:62" x14ac:dyDescent="0.25">
      <c r="A215" t="s">
        <v>47</v>
      </c>
      <c r="B215" t="s">
        <v>359</v>
      </c>
      <c r="C215" t="s">
        <v>267</v>
      </c>
      <c r="D215" t="s">
        <v>124</v>
      </c>
      <c r="E215" t="s">
        <v>43</v>
      </c>
      <c r="F215" s="15">
        <v>0.70833333333333337</v>
      </c>
      <c r="G215" s="16">
        <v>2363</v>
      </c>
      <c r="H215" s="17">
        <v>7</v>
      </c>
      <c r="I215" s="17">
        <v>0</v>
      </c>
      <c r="J215" s="1" t="s">
        <v>245</v>
      </c>
      <c r="K215" s="1" t="s">
        <v>56</v>
      </c>
      <c r="L215" s="20">
        <v>1</v>
      </c>
      <c r="M215" s="20">
        <v>3</v>
      </c>
      <c r="N215" s="1" t="str">
        <f t="shared" si="110"/>
        <v>N</v>
      </c>
      <c r="O215" s="1" t="str">
        <f t="shared" si="111"/>
        <v>S</v>
      </c>
      <c r="P215" s="1">
        <f t="shared" si="112"/>
        <v>-2</v>
      </c>
      <c r="Q215" s="4">
        <f>IFERROR((SUMIF($J$2:K215,J215,$L$2:M215)-L215)/(COUNTIF($J$2:K215,J215)-1),0)</f>
        <v>1.037037037037037</v>
      </c>
      <c r="R215" s="4">
        <f>IFERROR((SUMIF($AT$2:AT215,AT215,$AV$2:AW215)-AV215)/(COUNTIF($J$2:K215,J215)-1),0)</f>
        <v>0.55555555555555558</v>
      </c>
      <c r="S215" s="4">
        <f t="shared" si="94"/>
        <v>0.4814814814814814</v>
      </c>
      <c r="T215" s="5">
        <f>IFERROR((SUMIF($AY$2:AZ215,AY215,$BA$2:BB215)-BA215)/(COUNTIF($J$2:K215,K215)-1),0)</f>
        <v>1.037037037037037</v>
      </c>
      <c r="U215" s="5">
        <f>IFERROR((SUMIF($BD$2:BE215,BD215,$BF$2:BG215)-BF215)/(COUNTIF($J$2:K215,K215)-1),0)</f>
        <v>1.962962962962963</v>
      </c>
      <c r="V215" s="5">
        <f t="shared" si="95"/>
        <v>-0.92592592592592604</v>
      </c>
      <c r="W215" s="9">
        <f>IFERROR((SUMIF($J$2:J215,J215,L$2:L215)-L215)/(COUNTIF($J$2:J215,J215)-1),0)</f>
        <v>0.58333333333333337</v>
      </c>
      <c r="X215" s="9">
        <f>IFERROR((SUMIF($J$2:J215,J215,M$2:M215)-M215)/(COUNTIF($J$2:J215,J215)-1),0)</f>
        <v>1.25</v>
      </c>
      <c r="Y215" s="9">
        <f t="shared" si="96"/>
        <v>-0.66666666666666663</v>
      </c>
      <c r="Z215" s="1">
        <f>IFERROR((SUMIF($K$2:K215,J215,$M$2:M215))/(COUNTIF($K$2:K215,J215)),0)</f>
        <v>1.4</v>
      </c>
      <c r="AA215" s="1">
        <f>IFERROR((SUMIF($K$2:K215,J215,$L$2:L215))/(COUNTIF($K$2:K215,J215)),0)</f>
        <v>1.8666666666666667</v>
      </c>
      <c r="AB215" s="1">
        <f t="shared" si="97"/>
        <v>-0.46666666666666679</v>
      </c>
      <c r="AC215" s="9">
        <f>IFERROR((SUMIF($J$2:J215,K215,$L$2:L215))/(COUNTIF($J$2:J215,K215)),0)</f>
        <v>1.3076923076923077</v>
      </c>
      <c r="AD215" s="9">
        <f>IFERROR((SUMIF($J$2:J215,K215,$M$2:M215))/(COUNTIF($J$2:J215,K215)),0)</f>
        <v>1.8461538461538463</v>
      </c>
      <c r="AE215" s="9">
        <f t="shared" si="98"/>
        <v>-0.53846153846153855</v>
      </c>
      <c r="AF215" s="1">
        <f>IFERROR((SUMIF(K$2:K215,K215,M$2:M215)-M215)/(COUNTIF($K$2:K215,K215)-1),0)</f>
        <v>0.7857142857142857</v>
      </c>
      <c r="AG215" s="1">
        <f>IFERROR((SUMIF(K$2:K215,K215,L$2:L215)-L215)/(COUNTIF($K$2:K215,K215)-1),0)</f>
        <v>2.0714285714285716</v>
      </c>
      <c r="AH215" s="1">
        <f t="shared" si="99"/>
        <v>-1.285714285714286</v>
      </c>
      <c r="AI215" s="1">
        <f t="shared" si="100"/>
        <v>0</v>
      </c>
      <c r="AJ215" s="1">
        <f t="shared" si="101"/>
        <v>3</v>
      </c>
      <c r="AK215" s="1">
        <f>SUMIF($J$2:K215,J215,AI$2:AJ215)-AI215</f>
        <v>26</v>
      </c>
      <c r="AL215" s="1">
        <f>SUMIF($AY$2:AZ215,AY215,$BI$2:BJ215)-BI215</f>
        <v>22</v>
      </c>
      <c r="AM215" s="1">
        <f>IFERROR((AK215)/(COUNTIF($J$2:K215,J215)-1),0)</f>
        <v>0.96296296296296291</v>
      </c>
      <c r="AN215" s="1">
        <f>IFERROR((AL215)/(COUNTIF($J$2:K215,K215)-1),0)</f>
        <v>0.81481481481481477</v>
      </c>
      <c r="AP215" t="str">
        <f t="shared" si="113"/>
        <v>SK Sturm Graz</v>
      </c>
      <c r="AQ215">
        <f>COUNTIF($J$2:J215,J215)</f>
        <v>13</v>
      </c>
      <c r="AR215">
        <f>COUNTIF($K$2:K215,K215)</f>
        <v>15</v>
      </c>
      <c r="AT215" s="1" t="str">
        <f t="shared" si="114"/>
        <v>FC Wacker Innsbruck</v>
      </c>
      <c r="AU215" s="1" t="str">
        <f t="shared" si="115"/>
        <v>FC Admira Wacker Mödling</v>
      </c>
      <c r="AV215">
        <f t="shared" si="116"/>
        <v>3</v>
      </c>
      <c r="AW215" s="1">
        <f t="shared" si="117"/>
        <v>1</v>
      </c>
      <c r="AY215" t="str">
        <f t="shared" si="102"/>
        <v>FC Admira Wacker Mödling</v>
      </c>
      <c r="AZ215" t="str">
        <f t="shared" si="103"/>
        <v>FC Wacker Innsbruck</v>
      </c>
      <c r="BA215">
        <f t="shared" si="104"/>
        <v>3</v>
      </c>
      <c r="BB215">
        <f t="shared" si="105"/>
        <v>1</v>
      </c>
      <c r="BD215" t="str">
        <f t="shared" si="106"/>
        <v>FC Admira Wacker Mödling</v>
      </c>
      <c r="BE215" t="str">
        <f t="shared" si="107"/>
        <v>FC Wacker Innsbruck</v>
      </c>
      <c r="BF215">
        <f t="shared" si="118"/>
        <v>1</v>
      </c>
      <c r="BG215">
        <f t="shared" si="119"/>
        <v>3</v>
      </c>
      <c r="BI215">
        <f t="shared" si="108"/>
        <v>3</v>
      </c>
      <c r="BJ215">
        <f t="shared" si="109"/>
        <v>0</v>
      </c>
    </row>
    <row r="216" spans="1:62" x14ac:dyDescent="0.25">
      <c r="A216" t="s">
        <v>47</v>
      </c>
      <c r="B216" t="s">
        <v>359</v>
      </c>
      <c r="C216" t="s">
        <v>267</v>
      </c>
      <c r="D216" t="s">
        <v>124</v>
      </c>
      <c r="E216" t="s">
        <v>43</v>
      </c>
      <c r="F216" s="15">
        <v>0.70833333333333337</v>
      </c>
      <c r="G216" s="16">
        <v>1832</v>
      </c>
      <c r="H216" s="17">
        <v>7</v>
      </c>
      <c r="I216" s="17">
        <v>0</v>
      </c>
      <c r="J216" s="1" t="s">
        <v>216</v>
      </c>
      <c r="K216" s="1" t="s">
        <v>58</v>
      </c>
      <c r="L216" s="20">
        <v>0</v>
      </c>
      <c r="M216" s="20">
        <v>1</v>
      </c>
      <c r="N216" s="1" t="str">
        <f t="shared" si="110"/>
        <v>N</v>
      </c>
      <c r="O216" s="1" t="str">
        <f t="shared" si="111"/>
        <v>S</v>
      </c>
      <c r="P216" s="1">
        <f t="shared" si="112"/>
        <v>-1</v>
      </c>
      <c r="Q216" s="4">
        <f>IFERROR((SUMIF($J$2:K216,J216,$L$2:M216)-L216)/(COUNTIF($J$2:K216,J216)-1),0)</f>
        <v>1.6071428571428572</v>
      </c>
      <c r="R216" s="4">
        <f>IFERROR((SUMIF($AT$2:AT216,AT216,$AV$2:AW216)-AV216)/(COUNTIF($J$2:K216,J216)-1),0)</f>
        <v>0.6785714285714286</v>
      </c>
      <c r="S216" s="4">
        <f t="shared" si="94"/>
        <v>0.9285714285714286</v>
      </c>
      <c r="T216" s="5">
        <f>IFERROR((SUMIF($AY$2:AZ216,AY216,$BA$2:BB216)-BA216)/(COUNTIF($J$2:K216,K216)-1),0)</f>
        <v>1.4074074074074074</v>
      </c>
      <c r="U216" s="5">
        <f>IFERROR((SUMIF($BD$2:BE216,BD216,$BF$2:BG216)-BF216)/(COUNTIF($J$2:K216,K216)-1),0)</f>
        <v>1.4074074074074074</v>
      </c>
      <c r="V216" s="5">
        <f t="shared" si="95"/>
        <v>0</v>
      </c>
      <c r="W216" s="9">
        <f>IFERROR((SUMIF($J$2:J216,J216,L$2:L216)-L216)/(COUNTIF($J$2:J216,J216)-1),0)</f>
        <v>1.5714285714285714</v>
      </c>
      <c r="X216" s="9">
        <f>IFERROR((SUMIF($J$2:J216,J216,M$2:M216)-M216)/(COUNTIF($J$2:J216,J216)-1),0)</f>
        <v>1.3571428571428572</v>
      </c>
      <c r="Y216" s="9">
        <f t="shared" si="96"/>
        <v>0.21428571428571419</v>
      </c>
      <c r="Z216" s="1">
        <f>IFERROR((SUMIF($K$2:K216,J216,$M$2:M216))/(COUNTIF($K$2:K216,J216)),0)</f>
        <v>1.6428571428571428</v>
      </c>
      <c r="AA216" s="1">
        <f>IFERROR((SUMIF($K$2:K216,J216,$L$2:L216))/(COUNTIF($K$2:K216,J216)),0)</f>
        <v>2.8571428571428572</v>
      </c>
      <c r="AB216" s="1">
        <f t="shared" si="97"/>
        <v>-1.2142857142857144</v>
      </c>
      <c r="AC216" s="9">
        <f>IFERROR((SUMIF($J$2:J216,K216,$L$2:L216))/(COUNTIF($J$2:J216,K216)),0)</f>
        <v>1.4615384615384615</v>
      </c>
      <c r="AD216" s="9">
        <f>IFERROR((SUMIF($J$2:J216,K216,$M$2:M216))/(COUNTIF($J$2:J216,K216)),0)</f>
        <v>1.7692307692307692</v>
      </c>
      <c r="AE216" s="9">
        <f t="shared" si="98"/>
        <v>-0.30769230769230771</v>
      </c>
      <c r="AF216" s="1">
        <f>IFERROR((SUMIF(K$2:K216,K216,M$2:M216)-M216)/(COUNTIF($K$2:K216,K216)-1),0)</f>
        <v>1.3571428571428572</v>
      </c>
      <c r="AG216" s="1">
        <f>IFERROR((SUMIF(K$2:K216,K216,L$2:L216)-L216)/(COUNTIF($K$2:K216,K216)-1),0)</f>
        <v>1.0714285714285714</v>
      </c>
      <c r="AH216" s="1">
        <f t="shared" si="99"/>
        <v>0.28571428571428581</v>
      </c>
      <c r="AI216" s="1">
        <f t="shared" si="100"/>
        <v>0</v>
      </c>
      <c r="AJ216" s="1">
        <f t="shared" si="101"/>
        <v>3</v>
      </c>
      <c r="AK216" s="1">
        <f>SUMIF($J$2:K216,J216,AI$2:AJ216)-AI216</f>
        <v>33</v>
      </c>
      <c r="AL216" s="1">
        <f>SUMIF($AY$2:AZ216,AY216,$BI$2:BJ216)-BI216</f>
        <v>28</v>
      </c>
      <c r="AM216" s="1">
        <f>IFERROR((AK216)/(COUNTIF($J$2:K216,J216)-1),0)</f>
        <v>1.1785714285714286</v>
      </c>
      <c r="AN216" s="1">
        <f>IFERROR((AL216)/(COUNTIF($J$2:K216,K216)-1),0)</f>
        <v>1.037037037037037</v>
      </c>
      <c r="AP216" t="str">
        <f t="shared" si="113"/>
        <v>FC Admira Wacker Mödling</v>
      </c>
      <c r="AQ216">
        <f>COUNTIF($J$2:J216,J216)</f>
        <v>15</v>
      </c>
      <c r="AR216">
        <f>COUNTIF($K$2:K216,K216)</f>
        <v>15</v>
      </c>
      <c r="AT216" s="1" t="str">
        <f t="shared" si="114"/>
        <v>TSV Hartberg</v>
      </c>
      <c r="AU216" s="1" t="str">
        <f t="shared" si="115"/>
        <v>SC Rheindorf Altach</v>
      </c>
      <c r="AV216">
        <f t="shared" si="116"/>
        <v>1</v>
      </c>
      <c r="AW216" s="1">
        <f t="shared" si="117"/>
        <v>0</v>
      </c>
      <c r="AY216" t="str">
        <f t="shared" si="102"/>
        <v>SC Rheindorf Altach</v>
      </c>
      <c r="AZ216" t="str">
        <f t="shared" si="103"/>
        <v>TSV Hartberg</v>
      </c>
      <c r="BA216">
        <f t="shared" si="104"/>
        <v>1</v>
      </c>
      <c r="BB216">
        <f t="shared" si="105"/>
        <v>0</v>
      </c>
      <c r="BD216" t="str">
        <f t="shared" si="106"/>
        <v>SC Rheindorf Altach</v>
      </c>
      <c r="BE216" t="str">
        <f t="shared" si="107"/>
        <v>TSV Hartberg</v>
      </c>
      <c r="BF216">
        <f t="shared" si="118"/>
        <v>0</v>
      </c>
      <c r="BG216">
        <f t="shared" si="119"/>
        <v>1</v>
      </c>
      <c r="BI216">
        <f t="shared" si="108"/>
        <v>3</v>
      </c>
      <c r="BJ216">
        <f t="shared" si="109"/>
        <v>0</v>
      </c>
    </row>
    <row r="217" spans="1:62" x14ac:dyDescent="0.25">
      <c r="A217" t="s">
        <v>47</v>
      </c>
      <c r="B217" t="s">
        <v>275</v>
      </c>
      <c r="C217" t="s">
        <v>267</v>
      </c>
      <c r="D217" t="s">
        <v>124</v>
      </c>
      <c r="E217" t="s">
        <v>64</v>
      </c>
      <c r="F217" s="15">
        <v>0.60416666666666663</v>
      </c>
      <c r="G217" s="16">
        <v>3357</v>
      </c>
      <c r="H217" s="17">
        <v>7</v>
      </c>
      <c r="I217" s="17">
        <v>0</v>
      </c>
      <c r="J217" s="1" t="s">
        <v>49</v>
      </c>
      <c r="K217" s="1" t="s">
        <v>80</v>
      </c>
      <c r="L217" s="20">
        <v>1</v>
      </c>
      <c r="M217" s="20">
        <v>1</v>
      </c>
      <c r="N217" s="1" t="str">
        <f t="shared" si="110"/>
        <v>U</v>
      </c>
      <c r="O217" s="1" t="str">
        <f t="shared" si="111"/>
        <v>U</v>
      </c>
      <c r="P217" s="1">
        <f t="shared" si="112"/>
        <v>0</v>
      </c>
      <c r="Q217" s="4">
        <f>IFERROR((SUMIF($J$2:K217,J217,$L$2:M217)-L217)/(COUNTIF($J$2:K217,J217)-1),0)</f>
        <v>1.5185185185185186</v>
      </c>
      <c r="R217" s="4">
        <f>IFERROR((SUMIF($AT$2:AT217,AT217,$AV$2:AW217)-AV217)/(COUNTIF($J$2:K217,J217)-1),0)</f>
        <v>0.81481481481481477</v>
      </c>
      <c r="S217" s="4">
        <f t="shared" si="94"/>
        <v>0.70370370370370383</v>
      </c>
      <c r="T217" s="5">
        <f>IFERROR((SUMIF($AY$2:AZ217,AY217,$BA$2:BB217)-BA217)/(COUNTIF($J$2:K217,K217)-1),0)</f>
        <v>1.4285714285714286</v>
      </c>
      <c r="U217" s="5">
        <f>IFERROR((SUMIF($BD$2:BE217,BD217,$BF$2:BG217)-BF217)/(COUNTIF($J$2:K217,K217)-1),0)</f>
        <v>1.3214285714285714</v>
      </c>
      <c r="V217" s="5">
        <f t="shared" si="95"/>
        <v>0.10714285714285721</v>
      </c>
      <c r="W217" s="9">
        <f>IFERROR((SUMIF($J$2:J217,J217,L$2:L217)-L217)/(COUNTIF($J$2:J217,J217)-1),0)</f>
        <v>1.5714285714285714</v>
      </c>
      <c r="X217" s="9">
        <f>IFERROR((SUMIF($J$2:J217,J217,M$2:M217)-M217)/(COUNTIF($J$2:J217,J217)-1),0)</f>
        <v>1.5714285714285714</v>
      </c>
      <c r="Y217" s="9">
        <f t="shared" si="96"/>
        <v>0</v>
      </c>
      <c r="Z217" s="1">
        <f>IFERROR((SUMIF($K$2:K217,J217,$M$2:M217))/(COUNTIF($K$2:K217,J217)),0)</f>
        <v>1.4615384615384615</v>
      </c>
      <c r="AA217" s="1">
        <f>IFERROR((SUMIF($K$2:K217,J217,$L$2:L217))/(COUNTIF($K$2:K217,J217)),0)</f>
        <v>1.3076923076923077</v>
      </c>
      <c r="AB217" s="1">
        <f t="shared" si="97"/>
        <v>0.15384615384615374</v>
      </c>
      <c r="AC217" s="9">
        <f>IFERROR((SUMIF($J$2:J217,K217,$L$2:L217))/(COUNTIF($J$2:J217,K217)),0)</f>
        <v>2.0714285714285716</v>
      </c>
      <c r="AD217" s="9">
        <f>IFERROR((SUMIF($J$2:J217,K217,$M$2:M217))/(COUNTIF($J$2:J217,K217)),0)</f>
        <v>1.3571428571428572</v>
      </c>
      <c r="AE217" s="9">
        <f t="shared" si="98"/>
        <v>0.71428571428571441</v>
      </c>
      <c r="AF217" s="1">
        <f>IFERROR((SUMIF(K$2:K217,K217,M$2:M217)-M217)/(COUNTIF($K$2:K217,K217)-1),0)</f>
        <v>0.7857142857142857</v>
      </c>
      <c r="AG217" s="1">
        <f>IFERROR((SUMIF(K$2:K217,K217,L$2:L217)-L217)/(COUNTIF($K$2:K217,K217)-1),0)</f>
        <v>1.2857142857142858</v>
      </c>
      <c r="AH217" s="1">
        <f t="shared" si="99"/>
        <v>-0.50000000000000011</v>
      </c>
      <c r="AI217" s="1">
        <f t="shared" si="100"/>
        <v>1</v>
      </c>
      <c r="AJ217" s="1">
        <f t="shared" si="101"/>
        <v>1</v>
      </c>
      <c r="AK217" s="1">
        <f>SUMIF($J$2:K217,J217,AI$2:AJ217)-AI217</f>
        <v>39</v>
      </c>
      <c r="AL217" s="1">
        <f>SUMIF($AY$2:AZ217,AY217,$BI$2:BJ217)-BI217</f>
        <v>39</v>
      </c>
      <c r="AM217" s="1">
        <f>IFERROR((AK217)/(COUNTIF($J$2:K217,J217)-1),0)</f>
        <v>1.4444444444444444</v>
      </c>
      <c r="AN217" s="1">
        <f>IFERROR((AL217)/(COUNTIF($J$2:K217,K217)-1),0)</f>
        <v>1.3928571428571428</v>
      </c>
      <c r="AP217" t="str">
        <f t="shared" si="113"/>
        <v>FK Austria Wien</v>
      </c>
      <c r="AQ217">
        <f>COUNTIF($J$2:J217,J217)</f>
        <v>15</v>
      </c>
      <c r="AR217">
        <f>COUNTIF($K$2:K217,K217)</f>
        <v>15</v>
      </c>
      <c r="AT217" s="1" t="str">
        <f t="shared" si="114"/>
        <v>Wolfsberger AC</v>
      </c>
      <c r="AU217" s="1" t="str">
        <f t="shared" si="115"/>
        <v>FK Austria Wien</v>
      </c>
      <c r="AV217">
        <f t="shared" si="116"/>
        <v>1</v>
      </c>
      <c r="AW217" s="1">
        <f t="shared" si="117"/>
        <v>1</v>
      </c>
      <c r="AY217" t="str">
        <f t="shared" si="102"/>
        <v>FK Austria Wien</v>
      </c>
      <c r="AZ217" t="str">
        <f t="shared" si="103"/>
        <v>Wolfsberger AC</v>
      </c>
      <c r="BA217">
        <f t="shared" si="104"/>
        <v>1</v>
      </c>
      <c r="BB217">
        <f t="shared" si="105"/>
        <v>1</v>
      </c>
      <c r="BD217" t="str">
        <f t="shared" si="106"/>
        <v>FK Austria Wien</v>
      </c>
      <c r="BE217" t="str">
        <f t="shared" si="107"/>
        <v>Wolfsberger AC</v>
      </c>
      <c r="BF217">
        <f t="shared" si="118"/>
        <v>1</v>
      </c>
      <c r="BG217">
        <f t="shared" si="119"/>
        <v>1</v>
      </c>
      <c r="BI217">
        <f t="shared" si="108"/>
        <v>1</v>
      </c>
      <c r="BJ217">
        <f t="shared" si="109"/>
        <v>1</v>
      </c>
    </row>
    <row r="218" spans="1:62" x14ac:dyDescent="0.25">
      <c r="A218" t="s">
        <v>47</v>
      </c>
      <c r="B218" t="s">
        <v>275</v>
      </c>
      <c r="C218" t="s">
        <v>267</v>
      </c>
      <c r="D218" t="s">
        <v>124</v>
      </c>
      <c r="E218" t="s">
        <v>64</v>
      </c>
      <c r="F218" s="15">
        <v>0.70833333333333337</v>
      </c>
      <c r="G218" s="16">
        <v>11133</v>
      </c>
      <c r="H218" s="17">
        <v>7</v>
      </c>
      <c r="I218" s="17">
        <v>0</v>
      </c>
      <c r="J218" s="1" t="s">
        <v>40</v>
      </c>
      <c r="K218" s="1" t="s">
        <v>68</v>
      </c>
      <c r="L218" s="20">
        <v>3</v>
      </c>
      <c r="M218" s="20">
        <v>1</v>
      </c>
      <c r="N218" s="1" t="str">
        <f t="shared" si="110"/>
        <v>S</v>
      </c>
      <c r="O218" s="1" t="str">
        <f t="shared" si="111"/>
        <v>N</v>
      </c>
      <c r="P218" s="1">
        <f t="shared" si="112"/>
        <v>2</v>
      </c>
      <c r="Q218" s="4">
        <f>IFERROR((SUMIF($J$2:K218,J218,$L$2:M218)-L218)/(COUNTIF($J$2:K218,J218)-1),0)</f>
        <v>2.558139534883721</v>
      </c>
      <c r="R218" s="4">
        <f>IFERROR((SUMIF($AT$2:AT218,AT218,$AV$2:AW218)-AV218)/(COUNTIF($J$2:K218,J218)-1),0)</f>
        <v>0.2558139534883721</v>
      </c>
      <c r="S218" s="4">
        <f t="shared" si="94"/>
        <v>2.3023255813953489</v>
      </c>
      <c r="T218" s="5">
        <f>IFERROR((SUMIF($AY$2:AZ218,AY218,$BA$2:BB218)-BA218)/(COUNTIF($J$2:K218,K218)-1),0)</f>
        <v>1</v>
      </c>
      <c r="U218" s="5">
        <f>IFERROR((SUMIF($BD$2:BE218,BD218,$BF$2:BG218)-BF218)/(COUNTIF($J$2:K218,K218)-1),0)</f>
        <v>1.2666666666666666</v>
      </c>
      <c r="V218" s="5">
        <f t="shared" si="95"/>
        <v>-0.26666666666666661</v>
      </c>
      <c r="W218" s="9">
        <f>IFERROR((SUMIF($J$2:J218,J218,L$2:L218)-L218)/(COUNTIF($J$2:J218,J218)-1),0)</f>
        <v>2.5263157894736841</v>
      </c>
      <c r="X218" s="9">
        <f>IFERROR((SUMIF($J$2:J218,J218,M$2:M218)-M218)/(COUNTIF($J$2:J218,J218)-1),0)</f>
        <v>0.57894736842105265</v>
      </c>
      <c r="Y218" s="9">
        <f t="shared" si="96"/>
        <v>1.9473684210526314</v>
      </c>
      <c r="Z218" s="1">
        <f>IFERROR((SUMIF($K$2:K218,J218,$M$2:M218))/(COUNTIF($K$2:K218,J218)),0)</f>
        <v>2.5833333333333335</v>
      </c>
      <c r="AA218" s="1">
        <f>IFERROR((SUMIF($K$2:K218,J218,$L$2:L218))/(COUNTIF($K$2:K218,J218)),0)</f>
        <v>0.95833333333333337</v>
      </c>
      <c r="AB218" s="1">
        <f t="shared" si="97"/>
        <v>1.625</v>
      </c>
      <c r="AC218" s="9">
        <f>IFERROR((SUMIF($J$2:J218,K218,$L$2:L218))/(COUNTIF($J$2:J218,K218)),0)</f>
        <v>1.1428571428571428</v>
      </c>
      <c r="AD218" s="9">
        <f>IFERROR((SUMIF($J$2:J218,K218,$M$2:M218))/(COUNTIF($J$2:J218,K218)),0)</f>
        <v>1.2857142857142858</v>
      </c>
      <c r="AE218" s="9">
        <f t="shared" si="98"/>
        <v>-0.14285714285714302</v>
      </c>
      <c r="AF218" s="1">
        <f>IFERROR((SUMIF(K$2:K218,K218,M$2:M218)-M218)/(COUNTIF($K$2:K218,K218)-1),0)</f>
        <v>0.875</v>
      </c>
      <c r="AG218" s="1">
        <f>IFERROR((SUMIF(K$2:K218,K218,L$2:L218)-L218)/(COUNTIF($K$2:K218,K218)-1),0)</f>
        <v>1.25</v>
      </c>
      <c r="AH218" s="1">
        <f t="shared" si="99"/>
        <v>-0.375</v>
      </c>
      <c r="AI218" s="1">
        <f t="shared" si="100"/>
        <v>3</v>
      </c>
      <c r="AJ218" s="1">
        <f t="shared" si="101"/>
        <v>0</v>
      </c>
      <c r="AK218" s="1">
        <f>SUMIF($J$2:K218,J218,AI$2:AJ218)-AI218</f>
        <v>108</v>
      </c>
      <c r="AL218" s="1">
        <f>SUMIF($AY$2:AZ218,AY218,$BI$2:BJ218)-BI218</f>
        <v>37</v>
      </c>
      <c r="AM218" s="1">
        <f>IFERROR((AK218)/(COUNTIF($J$2:K218,J218)-1),0)</f>
        <v>2.5116279069767442</v>
      </c>
      <c r="AN218" s="1">
        <f>IFERROR((AL218)/(COUNTIF($J$2:K218,K218)-1),0)</f>
        <v>1.2333333333333334</v>
      </c>
      <c r="AP218" t="str">
        <f t="shared" si="113"/>
        <v>LASK</v>
      </c>
      <c r="AQ218">
        <f>COUNTIF($J$2:J218,J218)</f>
        <v>20</v>
      </c>
      <c r="AR218">
        <f>COUNTIF($K$2:K218,K218)</f>
        <v>17</v>
      </c>
      <c r="AT218" s="1" t="str">
        <f t="shared" si="114"/>
        <v>Red Bull Salzburg</v>
      </c>
      <c r="AU218" s="1" t="str">
        <f t="shared" si="115"/>
        <v>SK Sturm Graz</v>
      </c>
      <c r="AV218">
        <f t="shared" si="116"/>
        <v>1</v>
      </c>
      <c r="AW218" s="1">
        <f t="shared" si="117"/>
        <v>3</v>
      </c>
      <c r="AY218" t="str">
        <f t="shared" si="102"/>
        <v>SK Sturm Graz</v>
      </c>
      <c r="AZ218" t="str">
        <f t="shared" si="103"/>
        <v>Red Bull Salzburg</v>
      </c>
      <c r="BA218">
        <f t="shared" si="104"/>
        <v>1</v>
      </c>
      <c r="BB218">
        <f t="shared" si="105"/>
        <v>3</v>
      </c>
      <c r="BD218" t="str">
        <f t="shared" si="106"/>
        <v>SK Sturm Graz</v>
      </c>
      <c r="BE218" t="str">
        <f t="shared" si="107"/>
        <v>Red Bull Salzburg</v>
      </c>
      <c r="BF218">
        <f t="shared" si="118"/>
        <v>3</v>
      </c>
      <c r="BG218">
        <f t="shared" si="119"/>
        <v>1</v>
      </c>
      <c r="BI218">
        <f t="shared" si="108"/>
        <v>0</v>
      </c>
      <c r="BJ218">
        <f t="shared" si="109"/>
        <v>3</v>
      </c>
    </row>
    <row r="219" spans="1:62" x14ac:dyDescent="0.25">
      <c r="A219" t="s">
        <v>47</v>
      </c>
      <c r="B219" t="s">
        <v>275</v>
      </c>
      <c r="C219" t="s">
        <v>267</v>
      </c>
      <c r="D219" t="s">
        <v>124</v>
      </c>
      <c r="E219" t="s">
        <v>64</v>
      </c>
      <c r="F219" s="15">
        <v>0.60416666666666663</v>
      </c>
      <c r="G219" s="16">
        <v>5187</v>
      </c>
      <c r="H219" s="17">
        <v>7</v>
      </c>
      <c r="I219" s="17">
        <v>0</v>
      </c>
      <c r="J219" s="1" t="s">
        <v>0</v>
      </c>
      <c r="K219" s="1" t="s">
        <v>65</v>
      </c>
      <c r="L219" s="20">
        <v>0</v>
      </c>
      <c r="M219" s="20">
        <v>0</v>
      </c>
      <c r="N219" s="1" t="str">
        <f t="shared" si="110"/>
        <v>U</v>
      </c>
      <c r="O219" s="1" t="str">
        <f t="shared" si="111"/>
        <v>U</v>
      </c>
      <c r="P219" s="1">
        <f t="shared" si="112"/>
        <v>0</v>
      </c>
      <c r="Q219" s="4">
        <f>IFERROR((SUMIF($J$2:K219,J219,$L$2:M219)-L219)/(COUNTIF($J$2:K219,J219)-1),0)</f>
        <v>2.1818181818181817</v>
      </c>
      <c r="R219" s="4">
        <f>IFERROR((SUMIF($AT$2:AT219,AT219,$AV$2:AW219)-AV219)/(COUNTIF($J$2:K219,J219)-1),0)</f>
        <v>0.42424242424242425</v>
      </c>
      <c r="S219" s="4">
        <f t="shared" si="94"/>
        <v>1.7575757575757573</v>
      </c>
      <c r="T219" s="5">
        <f>IFERROR((SUMIF($AY$2:AZ219,AY219,$BA$2:BB219)-BA219)/(COUNTIF($J$2:K219,K219)-1),0)</f>
        <v>1.5</v>
      </c>
      <c r="U219" s="5">
        <f>IFERROR((SUMIF($BD$2:BE219,BD219,$BF$2:BG219)-BF219)/(COUNTIF($J$2:K219,K219)-1),0)</f>
        <v>1.4285714285714286</v>
      </c>
      <c r="V219" s="5">
        <f t="shared" si="95"/>
        <v>7.1428571428571397E-2</v>
      </c>
      <c r="W219" s="9">
        <f>IFERROR((SUMIF($J$2:J219,J219,L$2:L219)-L219)/(COUNTIF($J$2:J219,J219)-1),0)</f>
        <v>2.1875</v>
      </c>
      <c r="X219" s="9">
        <f>IFERROR((SUMIF($J$2:J219,J219,M$2:M219)-M219)/(COUNTIF($J$2:J219,J219)-1),0)</f>
        <v>0.875</v>
      </c>
      <c r="Y219" s="9">
        <f t="shared" si="96"/>
        <v>1.3125</v>
      </c>
      <c r="Z219" s="1">
        <f>IFERROR((SUMIF($K$2:K219,J219,$M$2:M219))/(COUNTIF($K$2:K219,J219)),0)</f>
        <v>2.1764705882352939</v>
      </c>
      <c r="AA219" s="1">
        <f>IFERROR((SUMIF($K$2:K219,J219,$L$2:L219))/(COUNTIF($K$2:K219,J219)),0)</f>
        <v>0.6470588235294118</v>
      </c>
      <c r="AB219" s="1">
        <f t="shared" si="97"/>
        <v>1.5294117647058822</v>
      </c>
      <c r="AC219" s="9">
        <f>IFERROR((SUMIF($J$2:J219,K219,$L$2:L219))/(COUNTIF($J$2:J219,K219)),0)</f>
        <v>1.4166666666666667</v>
      </c>
      <c r="AD219" s="9">
        <f>IFERROR((SUMIF($J$2:J219,K219,$M$2:M219))/(COUNTIF($J$2:J219,K219)),0)</f>
        <v>1.4166666666666667</v>
      </c>
      <c r="AE219" s="9">
        <f t="shared" si="98"/>
        <v>0</v>
      </c>
      <c r="AF219" s="1">
        <f>IFERROR((SUMIF(K$2:K219,K219,M$2:M219)-M219)/(COUNTIF($K$2:K219,K219)-1),0)</f>
        <v>1.5625</v>
      </c>
      <c r="AG219" s="1">
        <f>IFERROR((SUMIF(K$2:K219,K219,L$2:L219)-L219)/(COUNTIF($K$2:K219,K219)-1),0)</f>
        <v>1.4375</v>
      </c>
      <c r="AH219" s="1">
        <f t="shared" si="99"/>
        <v>0.125</v>
      </c>
      <c r="AI219" s="1">
        <f t="shared" si="100"/>
        <v>1</v>
      </c>
      <c r="AJ219" s="1">
        <f t="shared" si="101"/>
        <v>1</v>
      </c>
      <c r="AK219" s="1">
        <f>SUMIF($J$2:K219,J219,AI$2:AJ219)-AI219</f>
        <v>71</v>
      </c>
      <c r="AL219" s="1">
        <f>SUMIF($AY$2:AZ219,AY219,$BI$2:BJ219)-BI219</f>
        <v>42</v>
      </c>
      <c r="AM219" s="1">
        <f>IFERROR((AK219)/(COUNTIF($J$2:K219,J219)-1),0)</f>
        <v>2.1515151515151514</v>
      </c>
      <c r="AN219" s="1">
        <f>IFERROR((AL219)/(COUNTIF($J$2:K219,K219)-1),0)</f>
        <v>1.5</v>
      </c>
      <c r="AP219" t="str">
        <f t="shared" si="113"/>
        <v>Lillestrøm SK</v>
      </c>
      <c r="AQ219">
        <f>COUNTIF($J$2:J219,J219)</f>
        <v>17</v>
      </c>
      <c r="AR219">
        <f>COUNTIF($K$2:K219,K219)</f>
        <v>17</v>
      </c>
      <c r="AT219" s="1" t="str">
        <f t="shared" si="114"/>
        <v>LASK</v>
      </c>
      <c r="AU219" s="1" t="str">
        <f t="shared" si="115"/>
        <v>SKN St. Pölten</v>
      </c>
      <c r="AV219">
        <f t="shared" si="116"/>
        <v>0</v>
      </c>
      <c r="AW219" s="1">
        <f t="shared" si="117"/>
        <v>0</v>
      </c>
      <c r="AY219" t="str">
        <f t="shared" si="102"/>
        <v>SKN St. Pölten</v>
      </c>
      <c r="AZ219" t="str">
        <f t="shared" si="103"/>
        <v>LASK</v>
      </c>
      <c r="BA219">
        <f t="shared" si="104"/>
        <v>0</v>
      </c>
      <c r="BB219">
        <f t="shared" si="105"/>
        <v>0</v>
      </c>
      <c r="BD219" t="str">
        <f t="shared" si="106"/>
        <v>SKN St. Pölten</v>
      </c>
      <c r="BE219" t="str">
        <f t="shared" si="107"/>
        <v>LASK</v>
      </c>
      <c r="BF219">
        <f t="shared" si="118"/>
        <v>0</v>
      </c>
      <c r="BG219">
        <f t="shared" si="119"/>
        <v>0</v>
      </c>
      <c r="BI219">
        <f t="shared" si="108"/>
        <v>1</v>
      </c>
      <c r="BJ219">
        <f t="shared" si="109"/>
        <v>1</v>
      </c>
    </row>
    <row r="220" spans="1:62" x14ac:dyDescent="0.25">
      <c r="A220" t="s">
        <v>47</v>
      </c>
      <c r="B220" t="s">
        <v>360</v>
      </c>
      <c r="C220" t="s">
        <v>267</v>
      </c>
      <c r="D220" t="s">
        <v>124</v>
      </c>
      <c r="E220" t="s">
        <v>43</v>
      </c>
      <c r="F220" s="15">
        <v>0.70833333333333337</v>
      </c>
      <c r="G220" s="16">
        <v>5912</v>
      </c>
      <c r="H220" s="17">
        <v>7</v>
      </c>
      <c r="I220" s="17">
        <v>0</v>
      </c>
      <c r="J220" s="1" t="s">
        <v>58</v>
      </c>
      <c r="K220" s="1" t="s">
        <v>71</v>
      </c>
      <c r="L220" s="20">
        <v>2</v>
      </c>
      <c r="M220" s="20">
        <v>2</v>
      </c>
      <c r="N220" s="1" t="str">
        <f t="shared" si="110"/>
        <v>U</v>
      </c>
      <c r="O220" s="1" t="str">
        <f t="shared" si="111"/>
        <v>U</v>
      </c>
      <c r="P220" s="1">
        <f t="shared" si="112"/>
        <v>0</v>
      </c>
      <c r="Q220" s="4">
        <f>IFERROR((SUMIF($J$2:K220,J220,$L$2:M220)-L220)/(COUNTIF($J$2:K220,J220)-1),0)</f>
        <v>1.3928571428571428</v>
      </c>
      <c r="R220" s="4">
        <f>IFERROR((SUMIF($AT$2:AT220,AT220,$AV$2:AW220)-AV220)/(COUNTIF($J$2:K220,J220)-1),0)</f>
        <v>0.8214285714285714</v>
      </c>
      <c r="S220" s="4">
        <f t="shared" si="94"/>
        <v>0.5714285714285714</v>
      </c>
      <c r="T220" s="5">
        <f>IFERROR((SUMIF($AY$2:AZ220,AY220,$BA$2:BB220)-BA220)/(COUNTIF($J$2:K220,K220)-1),0)</f>
        <v>1.5365853658536586</v>
      </c>
      <c r="U220" s="5">
        <f>IFERROR((SUMIF($BD$2:BE220,BD220,$BF$2:BG220)-BF220)/(COUNTIF($J$2:K220,K220)-1),0)</f>
        <v>1.1951219512195121</v>
      </c>
      <c r="V220" s="5">
        <f t="shared" si="95"/>
        <v>0.34146341463414642</v>
      </c>
      <c r="W220" s="9">
        <f>IFERROR((SUMIF($J$2:J220,J220,L$2:L220)-L220)/(COUNTIF($J$2:J220,J220)-1),0)</f>
        <v>1.4615384615384615</v>
      </c>
      <c r="X220" s="9">
        <f>IFERROR((SUMIF($J$2:J220,J220,M$2:M220)-M220)/(COUNTIF($J$2:J220,J220)-1),0)</f>
        <v>1.7692307692307692</v>
      </c>
      <c r="Y220" s="9">
        <f t="shared" si="96"/>
        <v>-0.30769230769230771</v>
      </c>
      <c r="Z220" s="1">
        <f>IFERROR((SUMIF($K$2:K220,J220,$M$2:M220))/(COUNTIF($K$2:K220,J220)),0)</f>
        <v>1.3333333333333333</v>
      </c>
      <c r="AA220" s="1">
        <f>IFERROR((SUMIF($K$2:K220,J220,$L$2:L220))/(COUNTIF($K$2:K220,J220)),0)</f>
        <v>1</v>
      </c>
      <c r="AB220" s="1">
        <f t="shared" si="97"/>
        <v>0.33333333333333326</v>
      </c>
      <c r="AC220" s="9">
        <f>IFERROR((SUMIF($J$2:J220,K220,$L$2:L220))/(COUNTIF($J$2:J220,K220)),0)</f>
        <v>1.5</v>
      </c>
      <c r="AD220" s="9">
        <f>IFERROR((SUMIF($J$2:J220,K220,$M$2:M220))/(COUNTIF($J$2:J220,K220)),0)</f>
        <v>0.65</v>
      </c>
      <c r="AE220" s="9">
        <f t="shared" si="98"/>
        <v>0.85</v>
      </c>
      <c r="AF220" s="1">
        <f>IFERROR((SUMIF(K$2:K220,K220,M$2:M220)-M220)/(COUNTIF($K$2:K220,K220)-1),0)</f>
        <v>1.5714285714285714</v>
      </c>
      <c r="AG220" s="1">
        <f>IFERROR((SUMIF(K$2:K220,K220,L$2:L220)-L220)/(COUNTIF($K$2:K220,K220)-1),0)</f>
        <v>1.7142857142857142</v>
      </c>
      <c r="AH220" s="1">
        <f t="shared" si="99"/>
        <v>-0.14285714285714279</v>
      </c>
      <c r="AI220" s="1">
        <f t="shared" si="100"/>
        <v>1</v>
      </c>
      <c r="AJ220" s="1">
        <f t="shared" si="101"/>
        <v>1</v>
      </c>
      <c r="AK220" s="1">
        <f>SUMIF($J$2:K220,J220,AI$2:AJ220)-AI220</f>
        <v>31</v>
      </c>
      <c r="AL220" s="1">
        <f>SUMIF($AY$2:AZ220,AY220,$BI$2:BJ220)-BI220</f>
        <v>63</v>
      </c>
      <c r="AM220" s="1">
        <f>IFERROR((AK220)/(COUNTIF($J$2:K220,J220)-1),0)</f>
        <v>1.1071428571428572</v>
      </c>
      <c r="AN220" s="1">
        <f>IFERROR((AL220)/(COUNTIF($J$2:K220,K220)-1),0)</f>
        <v>1.5365853658536586</v>
      </c>
      <c r="AP220" t="str">
        <f t="shared" si="113"/>
        <v>SV Mattersburg</v>
      </c>
      <c r="AQ220">
        <f>COUNTIF($J$2:J220,J220)</f>
        <v>14</v>
      </c>
      <c r="AR220">
        <f>COUNTIF($K$2:K220,K220)</f>
        <v>22</v>
      </c>
      <c r="AT220" s="1" t="str">
        <f t="shared" si="114"/>
        <v>SC Rheindorf Altach</v>
      </c>
      <c r="AU220" s="1" t="str">
        <f t="shared" si="115"/>
        <v>SK Rapid Wien</v>
      </c>
      <c r="AV220">
        <f t="shared" si="116"/>
        <v>2</v>
      </c>
      <c r="AW220" s="1">
        <f t="shared" si="117"/>
        <v>2</v>
      </c>
      <c r="AY220" t="str">
        <f t="shared" si="102"/>
        <v>SK Rapid Wien</v>
      </c>
      <c r="AZ220" t="str">
        <f t="shared" si="103"/>
        <v>SC Rheindorf Altach</v>
      </c>
      <c r="BA220">
        <f t="shared" si="104"/>
        <v>2</v>
      </c>
      <c r="BB220">
        <f t="shared" si="105"/>
        <v>2</v>
      </c>
      <c r="BD220" t="str">
        <f t="shared" si="106"/>
        <v>SK Rapid Wien</v>
      </c>
      <c r="BE220" t="str">
        <f t="shared" si="107"/>
        <v>SC Rheindorf Altach</v>
      </c>
      <c r="BF220">
        <f t="shared" si="118"/>
        <v>2</v>
      </c>
      <c r="BG220">
        <f t="shared" si="119"/>
        <v>2</v>
      </c>
      <c r="BI220">
        <f t="shared" si="108"/>
        <v>1</v>
      </c>
      <c r="BJ220">
        <f t="shared" si="109"/>
        <v>1</v>
      </c>
    </row>
    <row r="221" spans="1:62" x14ac:dyDescent="0.25">
      <c r="A221" t="s">
        <v>47</v>
      </c>
      <c r="B221" t="s">
        <v>360</v>
      </c>
      <c r="C221" t="s">
        <v>267</v>
      </c>
      <c r="D221" t="s">
        <v>124</v>
      </c>
      <c r="E221" t="s">
        <v>43</v>
      </c>
      <c r="F221" s="15">
        <v>0.70833333333333337</v>
      </c>
      <c r="G221" s="16">
        <v>1800</v>
      </c>
      <c r="H221" s="17">
        <v>7</v>
      </c>
      <c r="I221" s="17">
        <v>0</v>
      </c>
      <c r="J221" s="1" t="s">
        <v>76</v>
      </c>
      <c r="K221" s="1" t="s">
        <v>245</v>
      </c>
      <c r="L221" s="20">
        <v>3</v>
      </c>
      <c r="M221" s="20">
        <v>1</v>
      </c>
      <c r="N221" s="1" t="str">
        <f t="shared" si="110"/>
        <v>S</v>
      </c>
      <c r="O221" s="1" t="str">
        <f t="shared" si="111"/>
        <v>N</v>
      </c>
      <c r="P221" s="1">
        <f t="shared" si="112"/>
        <v>2</v>
      </c>
      <c r="Q221" s="4">
        <f>IFERROR((SUMIF($J$2:K221,J221,$L$2:M221)-L221)/(COUNTIF($J$2:K221,J221)-1),0)</f>
        <v>1.3703703703703705</v>
      </c>
      <c r="R221" s="4">
        <f>IFERROR((SUMIF($AT$2:AT221,AT221,$AV$2:AW221)-AV221)/(COUNTIF($J$2:K221,J221)-1),0)</f>
        <v>0.77777777777777779</v>
      </c>
      <c r="S221" s="4">
        <f t="shared" si="94"/>
        <v>0.59259259259259267</v>
      </c>
      <c r="T221" s="5">
        <f>IFERROR((SUMIF($AY$2:AZ221,AY221,$BA$2:BB221)-BA221)/(COUNTIF($J$2:K221,K221)-1),0)</f>
        <v>1.0357142857142858</v>
      </c>
      <c r="U221" s="5">
        <f>IFERROR((SUMIF($BD$2:BE221,BD221,$BF$2:BG221)-BF221)/(COUNTIF($J$2:K221,K221)-1),0)</f>
        <v>1.6428571428571428</v>
      </c>
      <c r="V221" s="5">
        <f t="shared" si="95"/>
        <v>-0.60714285714285698</v>
      </c>
      <c r="W221" s="9">
        <f>IFERROR((SUMIF($J$2:J221,J221,L$2:L221)-L221)/(COUNTIF($J$2:J221,J221)-1),0)</f>
        <v>1.3846153846153846</v>
      </c>
      <c r="X221" s="9">
        <f>IFERROR((SUMIF($J$2:J221,J221,M$2:M221)-M221)/(COUNTIF($J$2:J221,J221)-1),0)</f>
        <v>1.6153846153846154</v>
      </c>
      <c r="Y221" s="9">
        <f t="shared" si="96"/>
        <v>-0.23076923076923084</v>
      </c>
      <c r="Z221" s="1">
        <f>IFERROR((SUMIF($K$2:K221,J221,$M$2:M221))/(COUNTIF($K$2:K221,J221)),0)</f>
        <v>1.3571428571428572</v>
      </c>
      <c r="AA221" s="1">
        <f>IFERROR((SUMIF($K$2:K221,J221,$L$2:L221))/(COUNTIF($K$2:K221,J221)),0)</f>
        <v>1.5</v>
      </c>
      <c r="AB221" s="1">
        <f t="shared" si="97"/>
        <v>-0.14285714285714279</v>
      </c>
      <c r="AC221" s="9">
        <f>IFERROR((SUMIF($J$2:J221,K221,$L$2:L221))/(COUNTIF($J$2:J221,K221)),0)</f>
        <v>0.61538461538461542</v>
      </c>
      <c r="AD221" s="9">
        <f>IFERROR((SUMIF($J$2:J221,K221,$M$2:M221))/(COUNTIF($J$2:J221,K221)),0)</f>
        <v>1.3846153846153846</v>
      </c>
      <c r="AE221" s="9">
        <f t="shared" si="98"/>
        <v>-0.76923076923076916</v>
      </c>
      <c r="AF221" s="1">
        <f>IFERROR((SUMIF(K$2:K221,K221,M$2:M221)-M221)/(COUNTIF($K$2:K221,K221)-1),0)</f>
        <v>1.4</v>
      </c>
      <c r="AG221" s="1">
        <f>IFERROR((SUMIF(K$2:K221,K221,L$2:L221)-L221)/(COUNTIF($K$2:K221,K221)-1),0)</f>
        <v>1.8666666666666667</v>
      </c>
      <c r="AH221" s="1">
        <f t="shared" si="99"/>
        <v>-0.46666666666666679</v>
      </c>
      <c r="AI221" s="1">
        <f t="shared" si="100"/>
        <v>3</v>
      </c>
      <c r="AJ221" s="1">
        <f t="shared" si="101"/>
        <v>0</v>
      </c>
      <c r="AK221" s="1">
        <f>SUMIF($J$2:K221,J221,AI$2:AJ221)-AI221</f>
        <v>36</v>
      </c>
      <c r="AL221" s="1">
        <f>SUMIF($AY$2:AZ221,AY221,$BI$2:BJ221)-BI221</f>
        <v>26</v>
      </c>
      <c r="AM221" s="1">
        <f>IFERROR((AK221)/(COUNTIF($J$2:K221,J221)-1),0)</f>
        <v>1.3333333333333333</v>
      </c>
      <c r="AN221" s="1">
        <f>IFERROR((AL221)/(COUNTIF($J$2:K221,K221)-1),0)</f>
        <v>0.9285714285714286</v>
      </c>
      <c r="AP221" t="str">
        <f t="shared" si="113"/>
        <v>Red Bull Salzburg</v>
      </c>
      <c r="AQ221">
        <f>COUNTIF($J$2:J221,J221)</f>
        <v>14</v>
      </c>
      <c r="AR221">
        <f>COUNTIF($K$2:K221,K221)</f>
        <v>16</v>
      </c>
      <c r="AT221" s="1" t="str">
        <f t="shared" si="114"/>
        <v>SV Mattersburg</v>
      </c>
      <c r="AU221" s="1" t="str">
        <f t="shared" si="115"/>
        <v>FC Wacker Innsbruck</v>
      </c>
      <c r="AV221">
        <f t="shared" si="116"/>
        <v>1</v>
      </c>
      <c r="AW221" s="1">
        <f t="shared" si="117"/>
        <v>3</v>
      </c>
      <c r="AY221" t="str">
        <f t="shared" si="102"/>
        <v>FC Wacker Innsbruck</v>
      </c>
      <c r="AZ221" t="str">
        <f t="shared" si="103"/>
        <v>SV Mattersburg</v>
      </c>
      <c r="BA221">
        <f t="shared" si="104"/>
        <v>1</v>
      </c>
      <c r="BB221">
        <f t="shared" si="105"/>
        <v>3</v>
      </c>
      <c r="BD221" t="str">
        <f t="shared" si="106"/>
        <v>FC Wacker Innsbruck</v>
      </c>
      <c r="BE221" t="str">
        <f t="shared" si="107"/>
        <v>SV Mattersburg</v>
      </c>
      <c r="BF221">
        <f t="shared" si="118"/>
        <v>3</v>
      </c>
      <c r="BG221">
        <f t="shared" si="119"/>
        <v>1</v>
      </c>
      <c r="BI221">
        <f t="shared" si="108"/>
        <v>0</v>
      </c>
      <c r="BJ221">
        <f t="shared" si="109"/>
        <v>3</v>
      </c>
    </row>
    <row r="222" spans="1:62" x14ac:dyDescent="0.25">
      <c r="A222" t="s">
        <v>47</v>
      </c>
      <c r="B222" t="s">
        <v>276</v>
      </c>
      <c r="C222" t="s">
        <v>267</v>
      </c>
      <c r="D222" t="s">
        <v>124</v>
      </c>
      <c r="E222" t="s">
        <v>64</v>
      </c>
      <c r="F222" s="15">
        <v>0.70833333333333337</v>
      </c>
      <c r="G222" s="16">
        <v>8050.0000000000009</v>
      </c>
      <c r="H222" s="17">
        <v>7</v>
      </c>
      <c r="I222" s="17">
        <v>0</v>
      </c>
      <c r="J222" s="1" t="s">
        <v>80</v>
      </c>
      <c r="K222" s="1" t="s">
        <v>0</v>
      </c>
      <c r="L222" s="20">
        <v>2</v>
      </c>
      <c r="M222" s="20">
        <v>2</v>
      </c>
      <c r="N222" s="1" t="str">
        <f t="shared" si="110"/>
        <v>U</v>
      </c>
      <c r="O222" s="1" t="str">
        <f t="shared" si="111"/>
        <v>U</v>
      </c>
      <c r="P222" s="1">
        <f t="shared" si="112"/>
        <v>0</v>
      </c>
      <c r="Q222" s="4">
        <f>IFERROR((SUMIF($J$2:K222,J222,$L$2:M222)-L222)/(COUNTIF($J$2:K222,J222)-1),0)</f>
        <v>1.4137931034482758</v>
      </c>
      <c r="R222" s="4">
        <f>IFERROR((SUMIF($AT$2:AT222,AT222,$AV$2:AW222)-AV222)/(COUNTIF($J$2:K222,J222)-1),0)</f>
        <v>0.65517241379310343</v>
      </c>
      <c r="S222" s="4">
        <f t="shared" si="94"/>
        <v>0.75862068965517238</v>
      </c>
      <c r="T222" s="5">
        <f>IFERROR((SUMIF($AY$2:AZ222,AY222,$BA$2:BB222)-BA222)/(COUNTIF($J$2:K222,K222)-1),0)</f>
        <v>2.1176470588235294</v>
      </c>
      <c r="U222" s="5">
        <f>IFERROR((SUMIF($BD$2:BE222,BD222,$BF$2:BG222)-BF222)/(COUNTIF($J$2:K222,K222)-1),0)</f>
        <v>0.73529411764705888</v>
      </c>
      <c r="V222" s="5">
        <f t="shared" si="95"/>
        <v>1.3823529411764706</v>
      </c>
      <c r="W222" s="9">
        <f>IFERROR((SUMIF($J$2:J222,J222,L$2:L222)-L222)/(COUNTIF($J$2:J222,J222)-1),0)</f>
        <v>2.0714285714285716</v>
      </c>
      <c r="X222" s="9">
        <f>IFERROR((SUMIF($J$2:J222,J222,M$2:M222)-M222)/(COUNTIF($J$2:J222,J222)-1),0)</f>
        <v>1.3571428571428572</v>
      </c>
      <c r="Y222" s="9">
        <f t="shared" si="96"/>
        <v>0.71428571428571441</v>
      </c>
      <c r="Z222" s="1">
        <f>IFERROR((SUMIF($K$2:K222,J222,$M$2:M222))/(COUNTIF($K$2:K222,J222)),0)</f>
        <v>0.8</v>
      </c>
      <c r="AA222" s="1">
        <f>IFERROR((SUMIF($K$2:K222,J222,$L$2:L222))/(COUNTIF($K$2:K222,J222)),0)</f>
        <v>1.2666666666666666</v>
      </c>
      <c r="AB222" s="1">
        <f t="shared" si="97"/>
        <v>-0.46666666666666656</v>
      </c>
      <c r="AC222" s="9">
        <f>IFERROR((SUMIF($J$2:J222,K222,$L$2:L222))/(COUNTIF($J$2:J222,K222)),0)</f>
        <v>2.0588235294117645</v>
      </c>
      <c r="AD222" s="9">
        <f>IFERROR((SUMIF($J$2:J222,K222,$M$2:M222))/(COUNTIF($J$2:J222,K222)),0)</f>
        <v>0.82352941176470584</v>
      </c>
      <c r="AE222" s="9">
        <f t="shared" si="98"/>
        <v>1.2352941176470587</v>
      </c>
      <c r="AF222" s="1">
        <f>IFERROR((SUMIF(K$2:K222,K222,M$2:M222)-M222)/(COUNTIF($K$2:K222,K222)-1),0)</f>
        <v>2.1764705882352939</v>
      </c>
      <c r="AG222" s="1">
        <f>IFERROR((SUMIF(K$2:K222,K222,L$2:L222)-L222)/(COUNTIF($K$2:K222,K222)-1),0)</f>
        <v>0.6470588235294118</v>
      </c>
      <c r="AH222" s="1">
        <f t="shared" si="99"/>
        <v>1.5294117647058822</v>
      </c>
      <c r="AI222" s="1">
        <f t="shared" si="100"/>
        <v>1</v>
      </c>
      <c r="AJ222" s="1">
        <f t="shared" si="101"/>
        <v>1</v>
      </c>
      <c r="AK222" s="1">
        <f>SUMIF($J$2:K222,J222,AI$2:AJ222)-AI222</f>
        <v>40</v>
      </c>
      <c r="AL222" s="1">
        <f>SUMIF($AY$2:AZ222,AY222,$BI$2:BJ222)-BI222</f>
        <v>72</v>
      </c>
      <c r="AM222" s="1">
        <f>IFERROR((AK222)/(COUNTIF($J$2:K222,J222)-1),0)</f>
        <v>1.3793103448275863</v>
      </c>
      <c r="AN222" s="1">
        <f>IFERROR((AL222)/(COUNTIF($J$2:K222,K222)-1),0)</f>
        <v>2.1176470588235294</v>
      </c>
      <c r="AP222" t="str">
        <f t="shared" si="113"/>
        <v>FC Wacker Innsbruck</v>
      </c>
      <c r="AQ222">
        <f>COUNTIF($J$2:J222,J222)</f>
        <v>15</v>
      </c>
      <c r="AR222">
        <f>COUNTIF($K$2:K222,K222)</f>
        <v>18</v>
      </c>
      <c r="AT222" s="1" t="str">
        <f t="shared" si="114"/>
        <v>FK Austria Wien</v>
      </c>
      <c r="AU222" s="1" t="str">
        <f t="shared" si="115"/>
        <v>LASK</v>
      </c>
      <c r="AV222">
        <f t="shared" si="116"/>
        <v>2</v>
      </c>
      <c r="AW222" s="1">
        <f t="shared" si="117"/>
        <v>2</v>
      </c>
      <c r="AY222" t="str">
        <f t="shared" si="102"/>
        <v>LASK</v>
      </c>
      <c r="AZ222" t="str">
        <f t="shared" si="103"/>
        <v>FK Austria Wien</v>
      </c>
      <c r="BA222">
        <f t="shared" si="104"/>
        <v>2</v>
      </c>
      <c r="BB222">
        <f t="shared" si="105"/>
        <v>2</v>
      </c>
      <c r="BD222" t="str">
        <f t="shared" si="106"/>
        <v>LASK</v>
      </c>
      <c r="BE222" t="str">
        <f t="shared" si="107"/>
        <v>FK Austria Wien</v>
      </c>
      <c r="BF222">
        <f t="shared" si="118"/>
        <v>2</v>
      </c>
      <c r="BG222">
        <f t="shared" si="119"/>
        <v>2</v>
      </c>
      <c r="BI222">
        <f t="shared" si="108"/>
        <v>1</v>
      </c>
      <c r="BJ222">
        <f t="shared" si="109"/>
        <v>1</v>
      </c>
    </row>
    <row r="223" spans="1:62" x14ac:dyDescent="0.25">
      <c r="A223" t="s">
        <v>47</v>
      </c>
      <c r="B223" t="s">
        <v>276</v>
      </c>
      <c r="C223" t="s">
        <v>267</v>
      </c>
      <c r="D223" t="s">
        <v>124</v>
      </c>
      <c r="E223" t="s">
        <v>64</v>
      </c>
      <c r="F223" s="15">
        <v>0.60416666666666663</v>
      </c>
      <c r="G223" s="16">
        <v>9376</v>
      </c>
      <c r="H223" s="17">
        <v>7</v>
      </c>
      <c r="I223" s="17">
        <v>0</v>
      </c>
      <c r="J223" s="1" t="s">
        <v>68</v>
      </c>
      <c r="K223" s="1" t="s">
        <v>49</v>
      </c>
      <c r="L223" s="20">
        <v>1</v>
      </c>
      <c r="M223" s="20">
        <v>2</v>
      </c>
      <c r="N223" s="1" t="str">
        <f t="shared" si="110"/>
        <v>N</v>
      </c>
      <c r="O223" s="1" t="str">
        <f t="shared" si="111"/>
        <v>S</v>
      </c>
      <c r="P223" s="1">
        <f t="shared" si="112"/>
        <v>-1</v>
      </c>
      <c r="Q223" s="4">
        <f>IFERROR((SUMIF($J$2:K223,J223,$L$2:M223)-L223)/(COUNTIF($J$2:K223,J223)-1),0)</f>
        <v>1</v>
      </c>
      <c r="R223" s="4">
        <f>IFERROR((SUMIF($AT$2:AT223,AT223,$AV$2:AW223)-AV223)/(COUNTIF($J$2:K223,J223)-1),0)</f>
        <v>0.58064516129032262</v>
      </c>
      <c r="S223" s="4">
        <f t="shared" si="94"/>
        <v>0.41935483870967738</v>
      </c>
      <c r="T223" s="5">
        <f>IFERROR((SUMIF($AY$2:AZ223,AY223,$BA$2:BB223)-BA223)/(COUNTIF($J$2:K223,K223)-1),0)</f>
        <v>1.5</v>
      </c>
      <c r="U223" s="5">
        <f>IFERROR((SUMIF($BD$2:BE223,BD223,$BF$2:BG223)-BF223)/(COUNTIF($J$2:K223,K223)-1),0)</f>
        <v>1.4285714285714286</v>
      </c>
      <c r="V223" s="5">
        <f t="shared" si="95"/>
        <v>7.1428571428571397E-2</v>
      </c>
      <c r="W223" s="9">
        <f>IFERROR((SUMIF($J$2:J223,J223,L$2:L223)-L223)/(COUNTIF($J$2:J223,J223)-1),0)</f>
        <v>1.1428571428571428</v>
      </c>
      <c r="X223" s="9">
        <f>IFERROR((SUMIF($J$2:J223,J223,M$2:M223)-M223)/(COUNTIF($J$2:J223,J223)-1),0)</f>
        <v>1.2857142857142858</v>
      </c>
      <c r="Y223" s="9">
        <f t="shared" si="96"/>
        <v>-0.14285714285714302</v>
      </c>
      <c r="Z223" s="1">
        <f>IFERROR((SUMIF($K$2:K223,J223,$M$2:M223))/(COUNTIF($K$2:K223,J223)),0)</f>
        <v>0.88235294117647056</v>
      </c>
      <c r="AA223" s="1">
        <f>IFERROR((SUMIF($K$2:K223,J223,$L$2:L223))/(COUNTIF($K$2:K223,J223)),0)</f>
        <v>1.3529411764705883</v>
      </c>
      <c r="AB223" s="1">
        <f t="shared" si="97"/>
        <v>-0.47058823529411775</v>
      </c>
      <c r="AC223" s="9">
        <f>IFERROR((SUMIF($J$2:J223,K223,$L$2:L223))/(COUNTIF($J$2:J223,K223)),0)</f>
        <v>1.5333333333333334</v>
      </c>
      <c r="AD223" s="9">
        <f>IFERROR((SUMIF($J$2:J223,K223,$M$2:M223))/(COUNTIF($J$2:J223,K223)),0)</f>
        <v>1.5333333333333334</v>
      </c>
      <c r="AE223" s="9">
        <f t="shared" si="98"/>
        <v>0</v>
      </c>
      <c r="AF223" s="1">
        <f>IFERROR((SUMIF(K$2:K223,K223,M$2:M223)-M223)/(COUNTIF($K$2:K223,K223)-1),0)</f>
        <v>1.4615384615384615</v>
      </c>
      <c r="AG223" s="1">
        <f>IFERROR((SUMIF(K$2:K223,K223,L$2:L223)-L223)/(COUNTIF($K$2:K223,K223)-1),0)</f>
        <v>1.3076923076923077</v>
      </c>
      <c r="AH223" s="1">
        <f t="shared" si="99"/>
        <v>0.15384615384615374</v>
      </c>
      <c r="AI223" s="1">
        <f t="shared" si="100"/>
        <v>0</v>
      </c>
      <c r="AJ223" s="1">
        <f t="shared" si="101"/>
        <v>3</v>
      </c>
      <c r="AK223" s="1">
        <f>SUMIF($J$2:K223,J223,AI$2:AJ223)-AI223</f>
        <v>37</v>
      </c>
      <c r="AL223" s="1">
        <f>SUMIF($AY$2:AZ223,AY223,$BI$2:BJ223)-BI223</f>
        <v>40</v>
      </c>
      <c r="AM223" s="1">
        <f>IFERROR((AK223)/(COUNTIF($J$2:K223,J223)-1),0)</f>
        <v>1.1935483870967742</v>
      </c>
      <c r="AN223" s="1">
        <f>IFERROR((AL223)/(COUNTIF($J$2:K223,K223)-1),0)</f>
        <v>1.4285714285714286</v>
      </c>
      <c r="AP223" t="str">
        <f t="shared" si="113"/>
        <v>TSV Hartberg</v>
      </c>
      <c r="AQ223">
        <f>COUNTIF($J$2:J223,J223)</f>
        <v>15</v>
      </c>
      <c r="AR223">
        <f>COUNTIF($K$2:K223,K223)</f>
        <v>14</v>
      </c>
      <c r="AT223" s="1" t="str">
        <f t="shared" si="114"/>
        <v>SK Sturm Graz</v>
      </c>
      <c r="AU223" s="1" t="str">
        <f t="shared" si="115"/>
        <v>Wolfsberger AC</v>
      </c>
      <c r="AV223">
        <f t="shared" si="116"/>
        <v>2</v>
      </c>
      <c r="AW223" s="1">
        <f t="shared" si="117"/>
        <v>1</v>
      </c>
      <c r="AY223" t="str">
        <f t="shared" si="102"/>
        <v>Wolfsberger AC</v>
      </c>
      <c r="AZ223" t="str">
        <f t="shared" si="103"/>
        <v>SK Sturm Graz</v>
      </c>
      <c r="BA223">
        <f t="shared" si="104"/>
        <v>2</v>
      </c>
      <c r="BB223">
        <f t="shared" si="105"/>
        <v>1</v>
      </c>
      <c r="BD223" t="str">
        <f t="shared" si="106"/>
        <v>Wolfsberger AC</v>
      </c>
      <c r="BE223" t="str">
        <f t="shared" si="107"/>
        <v>SK Sturm Graz</v>
      </c>
      <c r="BF223">
        <f t="shared" si="118"/>
        <v>1</v>
      </c>
      <c r="BG223">
        <f t="shared" si="119"/>
        <v>2</v>
      </c>
      <c r="BI223">
        <f t="shared" si="108"/>
        <v>3</v>
      </c>
      <c r="BJ223">
        <f t="shared" si="109"/>
        <v>0</v>
      </c>
    </row>
    <row r="224" spans="1:62" x14ac:dyDescent="0.25">
      <c r="A224" t="s">
        <v>47</v>
      </c>
      <c r="B224" t="s">
        <v>276</v>
      </c>
      <c r="C224" t="s">
        <v>267</v>
      </c>
      <c r="D224" t="s">
        <v>124</v>
      </c>
      <c r="E224" t="s">
        <v>64</v>
      </c>
      <c r="F224" s="15">
        <v>0.60416666666666663</v>
      </c>
      <c r="G224" s="16">
        <v>3514</v>
      </c>
      <c r="H224" s="17">
        <v>7</v>
      </c>
      <c r="I224" s="17">
        <v>0</v>
      </c>
      <c r="J224" s="1" t="s">
        <v>65</v>
      </c>
      <c r="K224" s="1" t="s">
        <v>40</v>
      </c>
      <c r="L224" s="20">
        <v>1</v>
      </c>
      <c r="M224" s="20">
        <v>1</v>
      </c>
      <c r="N224" s="1" t="str">
        <f t="shared" si="110"/>
        <v>U</v>
      </c>
      <c r="O224" s="1" t="str">
        <f t="shared" si="111"/>
        <v>U</v>
      </c>
      <c r="P224" s="1">
        <f t="shared" si="112"/>
        <v>0</v>
      </c>
      <c r="Q224" s="4">
        <f>IFERROR((SUMIF($J$2:K224,J224,$L$2:M224)-L224)/(COUNTIF($J$2:K224,J224)-1),0)</f>
        <v>1.4482758620689655</v>
      </c>
      <c r="R224" s="4">
        <f>IFERROR((SUMIF($AT$2:AT224,AT224,$AV$2:AW224)-AV224)/(COUNTIF($J$2:K224,J224)-1),0)</f>
        <v>0.58620689655172409</v>
      </c>
      <c r="S224" s="4">
        <f t="shared" si="94"/>
        <v>0.86206896551724144</v>
      </c>
      <c r="T224" s="5">
        <f>IFERROR((SUMIF($AY$2:AZ224,AY224,$BA$2:BB224)-BA224)/(COUNTIF($J$2:K224,K224)-1),0)</f>
        <v>2.5681818181818183</v>
      </c>
      <c r="U224" s="5">
        <f>IFERROR((SUMIF($BD$2:BE224,BD224,$BF$2:BG224)-BF224)/(COUNTIF($J$2:K224,K224)-1),0)</f>
        <v>0.79545454545454541</v>
      </c>
      <c r="V224" s="5">
        <f t="shared" si="95"/>
        <v>1.7727272727272729</v>
      </c>
      <c r="W224" s="9">
        <f>IFERROR((SUMIF($J$2:J224,J224,L$2:L224)-L224)/(COUNTIF($J$2:J224,J224)-1),0)</f>
        <v>1.4166666666666667</v>
      </c>
      <c r="X224" s="9">
        <f>IFERROR((SUMIF($J$2:J224,J224,M$2:M224)-M224)/(COUNTIF($J$2:J224,J224)-1),0)</f>
        <v>1.4166666666666667</v>
      </c>
      <c r="Y224" s="9">
        <f t="shared" si="96"/>
        <v>0</v>
      </c>
      <c r="Z224" s="1">
        <f>IFERROR((SUMIF($K$2:K224,J224,$M$2:M224))/(COUNTIF($K$2:K224,J224)),0)</f>
        <v>1.4705882352941178</v>
      </c>
      <c r="AA224" s="1">
        <f>IFERROR((SUMIF($K$2:K224,J224,$L$2:L224))/(COUNTIF($K$2:K224,J224)),0)</f>
        <v>1.3529411764705883</v>
      </c>
      <c r="AB224" s="1">
        <f t="shared" si="97"/>
        <v>0.11764705882352944</v>
      </c>
      <c r="AC224" s="9">
        <f>IFERROR((SUMIF($J$2:J224,K224,$L$2:L224))/(COUNTIF($J$2:J224,K224)),0)</f>
        <v>2.5499999999999998</v>
      </c>
      <c r="AD224" s="9">
        <f>IFERROR((SUMIF($J$2:J224,K224,$M$2:M224))/(COUNTIF($J$2:J224,K224)),0)</f>
        <v>0.6</v>
      </c>
      <c r="AE224" s="9">
        <f t="shared" si="98"/>
        <v>1.9499999999999997</v>
      </c>
      <c r="AF224" s="1">
        <f>IFERROR((SUMIF(K$2:K224,K224,M$2:M224)-M224)/(COUNTIF($K$2:K224,K224)-1),0)</f>
        <v>2.5833333333333335</v>
      </c>
      <c r="AG224" s="1">
        <f>IFERROR((SUMIF(K$2:K224,K224,L$2:L224)-L224)/(COUNTIF($K$2:K224,K224)-1),0)</f>
        <v>0.95833333333333337</v>
      </c>
      <c r="AH224" s="1">
        <f t="shared" si="99"/>
        <v>1.625</v>
      </c>
      <c r="AI224" s="1">
        <f t="shared" si="100"/>
        <v>1</v>
      </c>
      <c r="AJ224" s="1">
        <f t="shared" si="101"/>
        <v>1</v>
      </c>
      <c r="AK224" s="1">
        <f>SUMIF($J$2:K224,J224,AI$2:AJ224)-AI224</f>
        <v>43</v>
      </c>
      <c r="AL224" s="1">
        <f>SUMIF($AY$2:AZ224,AY224,$BI$2:BJ224)-BI224</f>
        <v>111</v>
      </c>
      <c r="AM224" s="1">
        <f>IFERROR((AK224)/(COUNTIF($J$2:K224,J224)-1),0)</f>
        <v>1.4827586206896552</v>
      </c>
      <c r="AN224" s="1">
        <f>IFERROR((AL224)/(COUNTIF($J$2:K224,K224)-1),0)</f>
        <v>2.5227272727272729</v>
      </c>
      <c r="AP224" t="str">
        <f t="shared" si="113"/>
        <v>Wolfsberger AC</v>
      </c>
      <c r="AQ224">
        <f>COUNTIF($J$2:J224,J224)</f>
        <v>13</v>
      </c>
      <c r="AR224">
        <f>COUNTIF($K$2:K224,K224)</f>
        <v>25</v>
      </c>
      <c r="AT224" s="1" t="str">
        <f t="shared" si="114"/>
        <v>SKN St. Pölten</v>
      </c>
      <c r="AU224" s="1" t="str">
        <f t="shared" si="115"/>
        <v>Red Bull Salzburg</v>
      </c>
      <c r="AV224">
        <f t="shared" si="116"/>
        <v>1</v>
      </c>
      <c r="AW224" s="1">
        <f t="shared" si="117"/>
        <v>1</v>
      </c>
      <c r="AY224" t="str">
        <f t="shared" si="102"/>
        <v>Red Bull Salzburg</v>
      </c>
      <c r="AZ224" t="str">
        <f t="shared" si="103"/>
        <v>SKN St. Pölten</v>
      </c>
      <c r="BA224">
        <f t="shared" si="104"/>
        <v>1</v>
      </c>
      <c r="BB224">
        <f t="shared" si="105"/>
        <v>1</v>
      </c>
      <c r="BD224" t="str">
        <f t="shared" si="106"/>
        <v>Red Bull Salzburg</v>
      </c>
      <c r="BE224" t="str">
        <f t="shared" si="107"/>
        <v>SKN St. Pölten</v>
      </c>
      <c r="BF224">
        <f t="shared" si="118"/>
        <v>1</v>
      </c>
      <c r="BG224">
        <f t="shared" si="119"/>
        <v>1</v>
      </c>
      <c r="BI224">
        <f t="shared" si="108"/>
        <v>1</v>
      </c>
      <c r="BJ224">
        <f t="shared" si="109"/>
        <v>1</v>
      </c>
    </row>
    <row r="225" spans="1:62" x14ac:dyDescent="0.25">
      <c r="A225" t="s">
        <v>47</v>
      </c>
      <c r="B225" t="s">
        <v>361</v>
      </c>
      <c r="C225" t="s">
        <v>267</v>
      </c>
      <c r="D225" t="s">
        <v>124</v>
      </c>
      <c r="E225" t="s">
        <v>37</v>
      </c>
      <c r="F225" s="15">
        <v>0.79166666666666663</v>
      </c>
      <c r="G225" s="16">
        <v>4000</v>
      </c>
      <c r="H225" s="17">
        <v>3</v>
      </c>
      <c r="I225" s="17">
        <v>0</v>
      </c>
      <c r="J225" s="1" t="s">
        <v>216</v>
      </c>
      <c r="K225" s="1" t="s">
        <v>71</v>
      </c>
      <c r="L225" s="20">
        <v>2</v>
      </c>
      <c r="M225" s="20">
        <v>4</v>
      </c>
      <c r="N225" s="1" t="str">
        <f t="shared" si="110"/>
        <v>N</v>
      </c>
      <c r="O225" s="1" t="str">
        <f t="shared" si="111"/>
        <v>S</v>
      </c>
      <c r="P225" s="1">
        <f t="shared" si="112"/>
        <v>-2</v>
      </c>
      <c r="Q225" s="4">
        <f>IFERROR((SUMIF($J$2:K225,J225,$L$2:M225)-L225)/(COUNTIF($J$2:K225,J225)-1),0)</f>
        <v>1.5517241379310345</v>
      </c>
      <c r="R225" s="4">
        <f>IFERROR((SUMIF($AT$2:AT225,AT225,$AV$2:AW225)-AV225)/(COUNTIF($J$2:K225,J225)-1),0)</f>
        <v>0.68965517241379315</v>
      </c>
      <c r="S225" s="4">
        <f t="shared" si="94"/>
        <v>0.86206896551724133</v>
      </c>
      <c r="T225" s="5">
        <f>IFERROR((SUMIF($AY$2:AZ225,AY225,$BA$2:BB225)-BA225)/(COUNTIF($J$2:K225,K225)-1),0)</f>
        <v>1.5476190476190477</v>
      </c>
      <c r="U225" s="5">
        <f>IFERROR((SUMIF($BD$2:BE225,BD225,$BF$2:BG225)-BF225)/(COUNTIF($J$2:K225,K225)-1),0)</f>
        <v>1.2142857142857142</v>
      </c>
      <c r="V225" s="5">
        <f t="shared" si="95"/>
        <v>0.33333333333333348</v>
      </c>
      <c r="W225" s="9">
        <f>IFERROR((SUMIF($J$2:J225,J225,L$2:L225)-L225)/(COUNTIF($J$2:J225,J225)-1),0)</f>
        <v>1.4666666666666666</v>
      </c>
      <c r="X225" s="9">
        <f>IFERROR((SUMIF($J$2:J225,J225,M$2:M225)-M225)/(COUNTIF($J$2:J225,J225)-1),0)</f>
        <v>1.3333333333333333</v>
      </c>
      <c r="Y225" s="9">
        <f t="shared" si="96"/>
        <v>0.1333333333333333</v>
      </c>
      <c r="Z225" s="1">
        <f>IFERROR((SUMIF($K$2:K225,J225,$M$2:M225))/(COUNTIF($K$2:K225,J225)),0)</f>
        <v>1.6428571428571428</v>
      </c>
      <c r="AA225" s="1">
        <f>IFERROR((SUMIF($K$2:K225,J225,$L$2:L225))/(COUNTIF($K$2:K225,J225)),0)</f>
        <v>2.8571428571428572</v>
      </c>
      <c r="AB225" s="1">
        <f t="shared" si="97"/>
        <v>-1.2142857142857144</v>
      </c>
      <c r="AC225" s="9">
        <f>IFERROR((SUMIF($J$2:J225,K225,$L$2:L225))/(COUNTIF($J$2:J225,K225)),0)</f>
        <v>1.5</v>
      </c>
      <c r="AD225" s="9">
        <f>IFERROR((SUMIF($J$2:J225,K225,$M$2:M225))/(COUNTIF($J$2:J225,K225)),0)</f>
        <v>0.65</v>
      </c>
      <c r="AE225" s="9">
        <f t="shared" si="98"/>
        <v>0.85</v>
      </c>
      <c r="AF225" s="1">
        <f>IFERROR((SUMIF(K$2:K225,K225,M$2:M225)-M225)/(COUNTIF($K$2:K225,K225)-1),0)</f>
        <v>1.5909090909090908</v>
      </c>
      <c r="AG225" s="1">
        <f>IFERROR((SUMIF(K$2:K225,K225,L$2:L225)-L225)/(COUNTIF($K$2:K225,K225)-1),0)</f>
        <v>1.7272727272727273</v>
      </c>
      <c r="AH225" s="1">
        <f t="shared" si="99"/>
        <v>-0.13636363636363646</v>
      </c>
      <c r="AI225" s="1">
        <f t="shared" si="100"/>
        <v>0</v>
      </c>
      <c r="AJ225" s="1">
        <f t="shared" si="101"/>
        <v>3</v>
      </c>
      <c r="AK225" s="1">
        <f>SUMIF($J$2:K225,J225,AI$2:AJ225)-AI225</f>
        <v>33</v>
      </c>
      <c r="AL225" s="1">
        <f>SUMIF($AY$2:AZ225,AY225,$BI$2:BJ225)-BI225</f>
        <v>64</v>
      </c>
      <c r="AM225" s="1">
        <f>IFERROR((AK225)/(COUNTIF($J$2:K225,J225)-1),0)</f>
        <v>1.1379310344827587</v>
      </c>
      <c r="AN225" s="1">
        <f>IFERROR((AL225)/(COUNTIF($J$2:K225,K225)-1),0)</f>
        <v>1.5238095238095237</v>
      </c>
      <c r="AP225" t="str">
        <f t="shared" si="113"/>
        <v>FC Admira Wacker Mödling</v>
      </c>
      <c r="AQ225">
        <f>COUNTIF($J$2:J225,J225)</f>
        <v>16</v>
      </c>
      <c r="AR225">
        <f>COUNTIF($K$2:K225,K225)</f>
        <v>23</v>
      </c>
      <c r="AT225" s="1" t="str">
        <f t="shared" si="114"/>
        <v>TSV Hartberg</v>
      </c>
      <c r="AU225" s="1" t="str">
        <f t="shared" si="115"/>
        <v>SK Rapid Wien</v>
      </c>
      <c r="AV225">
        <f t="shared" si="116"/>
        <v>4</v>
      </c>
      <c r="AW225" s="1">
        <f t="shared" si="117"/>
        <v>2</v>
      </c>
      <c r="AY225" t="str">
        <f t="shared" si="102"/>
        <v>SK Rapid Wien</v>
      </c>
      <c r="AZ225" t="str">
        <f t="shared" si="103"/>
        <v>TSV Hartberg</v>
      </c>
      <c r="BA225">
        <f t="shared" si="104"/>
        <v>4</v>
      </c>
      <c r="BB225">
        <f t="shared" si="105"/>
        <v>2</v>
      </c>
      <c r="BD225" t="str">
        <f t="shared" si="106"/>
        <v>SK Rapid Wien</v>
      </c>
      <c r="BE225" t="str">
        <f t="shared" si="107"/>
        <v>TSV Hartberg</v>
      </c>
      <c r="BF225">
        <f t="shared" si="118"/>
        <v>2</v>
      </c>
      <c r="BG225">
        <f t="shared" si="119"/>
        <v>4</v>
      </c>
      <c r="BI225">
        <f t="shared" si="108"/>
        <v>3</v>
      </c>
      <c r="BJ225">
        <f t="shared" si="109"/>
        <v>0</v>
      </c>
    </row>
    <row r="226" spans="1:62" x14ac:dyDescent="0.25">
      <c r="A226" t="s">
        <v>47</v>
      </c>
      <c r="B226" t="s">
        <v>361</v>
      </c>
      <c r="C226" t="s">
        <v>267</v>
      </c>
      <c r="D226" t="s">
        <v>124</v>
      </c>
      <c r="E226" t="s">
        <v>37</v>
      </c>
      <c r="F226" s="15">
        <v>0.79166666666666663</v>
      </c>
      <c r="G226" s="16">
        <v>1600</v>
      </c>
      <c r="H226" s="17">
        <v>3</v>
      </c>
      <c r="I226" s="17">
        <v>0</v>
      </c>
      <c r="J226" s="1" t="s">
        <v>56</v>
      </c>
      <c r="K226" s="1" t="s">
        <v>76</v>
      </c>
      <c r="L226" s="20">
        <v>0</v>
      </c>
      <c r="M226" s="20">
        <v>2</v>
      </c>
      <c r="N226" s="1" t="str">
        <f t="shared" si="110"/>
        <v>N</v>
      </c>
      <c r="O226" s="1" t="str">
        <f t="shared" si="111"/>
        <v>S</v>
      </c>
      <c r="P226" s="1">
        <f t="shared" si="112"/>
        <v>-2</v>
      </c>
      <c r="Q226" s="4">
        <f>IFERROR((SUMIF($J$2:K226,J226,$L$2:M226)-L226)/(COUNTIF($J$2:K226,J226)-1),0)</f>
        <v>1.1071428571428572</v>
      </c>
      <c r="R226" s="4">
        <f>IFERROR((SUMIF($AT$2:AT226,AT226,$AV$2:AW226)-AV226)/(COUNTIF($J$2:K226,J226)-1),0)</f>
        <v>0.8571428571428571</v>
      </c>
      <c r="S226" s="4">
        <f t="shared" si="94"/>
        <v>0.25000000000000011</v>
      </c>
      <c r="T226" s="5">
        <f>IFERROR((SUMIF($AY$2:AZ226,AY226,$BA$2:BB226)-BA226)/(COUNTIF($J$2:K226,K226)-1),0)</f>
        <v>1.4285714285714286</v>
      </c>
      <c r="U226" s="5">
        <f>IFERROR((SUMIF($BD$2:BE226,BD226,$BF$2:BG226)-BF226)/(COUNTIF($J$2:K226,K226)-1),0)</f>
        <v>1.5357142857142858</v>
      </c>
      <c r="V226" s="5">
        <f t="shared" si="95"/>
        <v>-0.10714285714285721</v>
      </c>
      <c r="W226" s="9">
        <f>IFERROR((SUMIF($J$2:J226,J226,L$2:L226)-L226)/(COUNTIF($J$2:J226,J226)-1),0)</f>
        <v>1.3076923076923077</v>
      </c>
      <c r="X226" s="9">
        <f>IFERROR((SUMIF($J$2:J226,J226,M$2:M226)-M226)/(COUNTIF($J$2:J226,J226)-1),0)</f>
        <v>1.8461538461538463</v>
      </c>
      <c r="Y226" s="9">
        <f t="shared" si="96"/>
        <v>-0.53846153846153855</v>
      </c>
      <c r="Z226" s="1">
        <f>IFERROR((SUMIF($K$2:K226,J226,$M$2:M226))/(COUNTIF($K$2:K226,J226)),0)</f>
        <v>0.93333333333333335</v>
      </c>
      <c r="AA226" s="1">
        <f>IFERROR((SUMIF($K$2:K226,J226,$L$2:L226))/(COUNTIF($K$2:K226,J226)),0)</f>
        <v>2</v>
      </c>
      <c r="AB226" s="1">
        <f t="shared" si="97"/>
        <v>-1.0666666666666667</v>
      </c>
      <c r="AC226" s="9">
        <f>IFERROR((SUMIF($J$2:J226,K226,$L$2:L226))/(COUNTIF($J$2:J226,K226)),0)</f>
        <v>1.5</v>
      </c>
      <c r="AD226" s="9">
        <f>IFERROR((SUMIF($J$2:J226,K226,$M$2:M226))/(COUNTIF($J$2:J226,K226)),0)</f>
        <v>1.5714285714285714</v>
      </c>
      <c r="AE226" s="9">
        <f t="shared" si="98"/>
        <v>-7.1428571428571397E-2</v>
      </c>
      <c r="AF226" s="1">
        <f>IFERROR((SUMIF(K$2:K226,K226,M$2:M226)-M226)/(COUNTIF($K$2:K226,K226)-1),0)</f>
        <v>1.3571428571428572</v>
      </c>
      <c r="AG226" s="1">
        <f>IFERROR((SUMIF(K$2:K226,K226,L$2:L226)-L226)/(COUNTIF($K$2:K226,K226)-1),0)</f>
        <v>1.5</v>
      </c>
      <c r="AH226" s="1">
        <f t="shared" si="99"/>
        <v>-0.14285714285714279</v>
      </c>
      <c r="AI226" s="1">
        <f t="shared" si="100"/>
        <v>0</v>
      </c>
      <c r="AJ226" s="1">
        <f t="shared" si="101"/>
        <v>3</v>
      </c>
      <c r="AK226" s="1">
        <f>SUMIF($J$2:K226,J226,AI$2:AJ226)-AI226</f>
        <v>25</v>
      </c>
      <c r="AL226" s="1">
        <f>SUMIF($AY$2:AZ226,AY226,$BI$2:BJ226)-BI226</f>
        <v>39</v>
      </c>
      <c r="AM226" s="1">
        <f>IFERROR((AK226)/(COUNTIF($J$2:K226,J226)-1),0)</f>
        <v>0.8928571428571429</v>
      </c>
      <c r="AN226" s="1">
        <f>IFERROR((AL226)/(COUNTIF($J$2:K226,K226)-1),0)</f>
        <v>1.3928571428571428</v>
      </c>
      <c r="AP226" t="str">
        <f t="shared" si="113"/>
        <v>SK Rapid Wien</v>
      </c>
      <c r="AQ226">
        <f>COUNTIF($J$2:J226,J226)</f>
        <v>14</v>
      </c>
      <c r="AR226">
        <f>COUNTIF($K$2:K226,K226)</f>
        <v>15</v>
      </c>
      <c r="AT226" s="1" t="str">
        <f t="shared" si="114"/>
        <v>FC Admira Wacker Mödling</v>
      </c>
      <c r="AU226" s="1" t="str">
        <f t="shared" si="115"/>
        <v>SV Mattersburg</v>
      </c>
      <c r="AV226">
        <f t="shared" si="116"/>
        <v>2</v>
      </c>
      <c r="AW226" s="1">
        <f t="shared" si="117"/>
        <v>0</v>
      </c>
      <c r="AY226" t="str">
        <f t="shared" si="102"/>
        <v>SV Mattersburg</v>
      </c>
      <c r="AZ226" t="str">
        <f t="shared" si="103"/>
        <v>FC Admira Wacker Mödling</v>
      </c>
      <c r="BA226">
        <f t="shared" si="104"/>
        <v>2</v>
      </c>
      <c r="BB226">
        <f t="shared" si="105"/>
        <v>0</v>
      </c>
      <c r="BD226" t="str">
        <f t="shared" si="106"/>
        <v>SV Mattersburg</v>
      </c>
      <c r="BE226" t="str">
        <f t="shared" si="107"/>
        <v>FC Admira Wacker Mödling</v>
      </c>
      <c r="BF226">
        <f t="shared" si="118"/>
        <v>0</v>
      </c>
      <c r="BG226">
        <f t="shared" si="119"/>
        <v>2</v>
      </c>
      <c r="BI226">
        <f t="shared" si="108"/>
        <v>3</v>
      </c>
      <c r="BJ226">
        <f t="shared" si="109"/>
        <v>0</v>
      </c>
    </row>
    <row r="227" spans="1:62" x14ac:dyDescent="0.25">
      <c r="A227" t="s">
        <v>47</v>
      </c>
      <c r="B227" t="s">
        <v>361</v>
      </c>
      <c r="C227" t="s">
        <v>267</v>
      </c>
      <c r="D227" t="s">
        <v>124</v>
      </c>
      <c r="E227" t="s">
        <v>37</v>
      </c>
      <c r="F227" s="15">
        <v>0.79166666666666663</v>
      </c>
      <c r="G227" s="16">
        <v>2782</v>
      </c>
      <c r="H227" s="17">
        <v>3</v>
      </c>
      <c r="I227" s="17">
        <v>0</v>
      </c>
      <c r="J227" s="1" t="s">
        <v>245</v>
      </c>
      <c r="K227" s="1" t="s">
        <v>58</v>
      </c>
      <c r="L227" s="20">
        <v>0</v>
      </c>
      <c r="M227" s="20">
        <v>4</v>
      </c>
      <c r="N227" s="1" t="str">
        <f t="shared" si="110"/>
        <v>N</v>
      </c>
      <c r="O227" s="1" t="str">
        <f t="shared" si="111"/>
        <v>S</v>
      </c>
      <c r="P227" s="1">
        <f t="shared" si="112"/>
        <v>-4</v>
      </c>
      <c r="Q227" s="4">
        <f>IFERROR((SUMIF($J$2:K227,J227,$L$2:M227)-L227)/(COUNTIF($J$2:K227,J227)-1),0)</f>
        <v>1.0344827586206897</v>
      </c>
      <c r="R227" s="4">
        <f>IFERROR((SUMIF($AT$2:AT227,AT227,$AV$2:AW227)-AV227)/(COUNTIF($J$2:K227,J227)-1),0)</f>
        <v>0.62068965517241381</v>
      </c>
      <c r="S227" s="4">
        <f t="shared" si="94"/>
        <v>0.41379310344827591</v>
      </c>
      <c r="T227" s="5">
        <f>IFERROR((SUMIF($AY$2:AZ227,AY227,$BA$2:BB227)-BA227)/(COUNTIF($J$2:K227,K227)-1),0)</f>
        <v>1.4137931034482758</v>
      </c>
      <c r="U227" s="5">
        <f>IFERROR((SUMIF($BD$2:BE227,BD227,$BF$2:BG227)-BF227)/(COUNTIF($J$2:K227,K227)-1),0)</f>
        <v>1.3793103448275863</v>
      </c>
      <c r="V227" s="5">
        <f t="shared" si="95"/>
        <v>3.4482758620689502E-2</v>
      </c>
      <c r="W227" s="9">
        <f>IFERROR((SUMIF($J$2:J227,J227,L$2:L227)-L227)/(COUNTIF($J$2:J227,J227)-1),0)</f>
        <v>0.61538461538461542</v>
      </c>
      <c r="X227" s="9">
        <f>IFERROR((SUMIF($J$2:J227,J227,M$2:M227)-M227)/(COUNTIF($J$2:J227,J227)-1),0)</f>
        <v>1.3846153846153846</v>
      </c>
      <c r="Y227" s="9">
        <f t="shared" si="96"/>
        <v>-0.76923076923076916</v>
      </c>
      <c r="Z227" s="1">
        <f>IFERROR((SUMIF($K$2:K227,J227,$M$2:M227))/(COUNTIF($K$2:K227,J227)),0)</f>
        <v>1.375</v>
      </c>
      <c r="AA227" s="1">
        <f>IFERROR((SUMIF($K$2:K227,J227,$L$2:L227))/(COUNTIF($K$2:K227,J227)),0)</f>
        <v>1.9375</v>
      </c>
      <c r="AB227" s="1">
        <f t="shared" si="97"/>
        <v>-0.5625</v>
      </c>
      <c r="AC227" s="9">
        <f>IFERROR((SUMIF($J$2:J227,K227,$L$2:L227))/(COUNTIF($J$2:J227,K227)),0)</f>
        <v>1.5</v>
      </c>
      <c r="AD227" s="9">
        <f>IFERROR((SUMIF($J$2:J227,K227,$M$2:M227))/(COUNTIF($J$2:J227,K227)),0)</f>
        <v>1.7857142857142858</v>
      </c>
      <c r="AE227" s="9">
        <f t="shared" si="98"/>
        <v>-0.28571428571428581</v>
      </c>
      <c r="AF227" s="1">
        <f>IFERROR((SUMIF(K$2:K227,K227,M$2:M227)-M227)/(COUNTIF($K$2:K227,K227)-1),0)</f>
        <v>1.3333333333333333</v>
      </c>
      <c r="AG227" s="1">
        <f>IFERROR((SUMIF(K$2:K227,K227,L$2:L227)-L227)/(COUNTIF($K$2:K227,K227)-1),0)</f>
        <v>1</v>
      </c>
      <c r="AH227" s="1">
        <f t="shared" si="99"/>
        <v>0.33333333333333326</v>
      </c>
      <c r="AI227" s="1">
        <f t="shared" si="100"/>
        <v>0</v>
      </c>
      <c r="AJ227" s="1">
        <f t="shared" si="101"/>
        <v>3</v>
      </c>
      <c r="AK227" s="1">
        <f>SUMIF($J$2:K227,J227,AI$2:AJ227)-AI227</f>
        <v>26</v>
      </c>
      <c r="AL227" s="1">
        <f>SUMIF($AY$2:AZ227,AY227,$BI$2:BJ227)-BI227</f>
        <v>32</v>
      </c>
      <c r="AM227" s="1">
        <f>IFERROR((AK227)/(COUNTIF($J$2:K227,J227)-1),0)</f>
        <v>0.89655172413793105</v>
      </c>
      <c r="AN227" s="1">
        <f>IFERROR((AL227)/(COUNTIF($J$2:K227,K227)-1),0)</f>
        <v>1.103448275862069</v>
      </c>
      <c r="AP227" t="str">
        <f t="shared" si="113"/>
        <v>SK Sturm Graz</v>
      </c>
      <c r="AQ227">
        <f>COUNTIF($J$2:J227,J227)</f>
        <v>14</v>
      </c>
      <c r="AR227">
        <f>COUNTIF($K$2:K227,K227)</f>
        <v>16</v>
      </c>
      <c r="AT227" s="1" t="str">
        <f t="shared" si="114"/>
        <v>FC Wacker Innsbruck</v>
      </c>
      <c r="AU227" s="1" t="str">
        <f t="shared" si="115"/>
        <v>SC Rheindorf Altach</v>
      </c>
      <c r="AV227">
        <f t="shared" si="116"/>
        <v>4</v>
      </c>
      <c r="AW227" s="1">
        <f t="shared" si="117"/>
        <v>0</v>
      </c>
      <c r="AY227" t="str">
        <f t="shared" si="102"/>
        <v>SC Rheindorf Altach</v>
      </c>
      <c r="AZ227" t="str">
        <f t="shared" si="103"/>
        <v>FC Wacker Innsbruck</v>
      </c>
      <c r="BA227">
        <f t="shared" si="104"/>
        <v>4</v>
      </c>
      <c r="BB227">
        <f t="shared" si="105"/>
        <v>0</v>
      </c>
      <c r="BD227" t="str">
        <f t="shared" si="106"/>
        <v>SC Rheindorf Altach</v>
      </c>
      <c r="BE227" t="str">
        <f t="shared" si="107"/>
        <v>FC Wacker Innsbruck</v>
      </c>
      <c r="BF227">
        <f t="shared" si="118"/>
        <v>0</v>
      </c>
      <c r="BG227">
        <f t="shared" si="119"/>
        <v>4</v>
      </c>
      <c r="BI227">
        <f t="shared" si="108"/>
        <v>3</v>
      </c>
      <c r="BJ227">
        <f t="shared" si="109"/>
        <v>0</v>
      </c>
    </row>
    <row r="228" spans="1:62" x14ac:dyDescent="0.25">
      <c r="A228" t="s">
        <v>47</v>
      </c>
      <c r="B228" t="s">
        <v>277</v>
      </c>
      <c r="C228" t="s">
        <v>267</v>
      </c>
      <c r="D228" t="s">
        <v>124</v>
      </c>
      <c r="E228" t="s">
        <v>46</v>
      </c>
      <c r="F228" s="15">
        <v>0.79166666666666663</v>
      </c>
      <c r="G228" s="16">
        <v>7850</v>
      </c>
      <c r="H228" s="17">
        <v>3</v>
      </c>
      <c r="I228" s="17">
        <v>0</v>
      </c>
      <c r="J228" s="1" t="s">
        <v>80</v>
      </c>
      <c r="K228" s="1" t="s">
        <v>65</v>
      </c>
      <c r="L228" s="20">
        <v>2</v>
      </c>
      <c r="M228" s="20">
        <v>2</v>
      </c>
      <c r="N228" s="1" t="str">
        <f t="shared" si="110"/>
        <v>U</v>
      </c>
      <c r="O228" s="1" t="str">
        <f t="shared" si="111"/>
        <v>U</v>
      </c>
      <c r="P228" s="1">
        <f t="shared" si="112"/>
        <v>0</v>
      </c>
      <c r="Q228" s="4">
        <f>IFERROR((SUMIF($J$2:K228,J228,$L$2:M228)-L228)/(COUNTIF($J$2:K228,J228)-1),0)</f>
        <v>1.4333333333333333</v>
      </c>
      <c r="R228" s="4">
        <f>IFERROR((SUMIF($AT$2:AT228,AT228,$AV$2:AW228)-AV228)/(COUNTIF($J$2:K228,J228)-1),0)</f>
        <v>0.7</v>
      </c>
      <c r="S228" s="4">
        <f t="shared" si="94"/>
        <v>0.73333333333333339</v>
      </c>
      <c r="T228" s="5">
        <f>IFERROR((SUMIF($AY$2:AZ228,AY228,$BA$2:BB228)-BA228)/(COUNTIF($J$2:K228,K228)-1),0)</f>
        <v>1.4333333333333333</v>
      </c>
      <c r="U228" s="5">
        <f>IFERROR((SUMIF($BD$2:BE228,BD228,$BF$2:BG228)-BF228)/(COUNTIF($J$2:K228,K228)-1),0)</f>
        <v>1.3666666666666667</v>
      </c>
      <c r="V228" s="5">
        <f t="shared" si="95"/>
        <v>6.6666666666666652E-2</v>
      </c>
      <c r="W228" s="9">
        <f>IFERROR((SUMIF($J$2:J228,J228,L$2:L228)-L228)/(COUNTIF($J$2:J228,J228)-1),0)</f>
        <v>2.0666666666666669</v>
      </c>
      <c r="X228" s="9">
        <f>IFERROR((SUMIF($J$2:J228,J228,M$2:M228)-M228)/(COUNTIF($J$2:J228,J228)-1),0)</f>
        <v>1.4</v>
      </c>
      <c r="Y228" s="9">
        <f t="shared" si="96"/>
        <v>0.66666666666666696</v>
      </c>
      <c r="Z228" s="1">
        <f>IFERROR((SUMIF($K$2:K228,J228,$M$2:M228))/(COUNTIF($K$2:K228,J228)),0)</f>
        <v>0.8</v>
      </c>
      <c r="AA228" s="1">
        <f>IFERROR((SUMIF($K$2:K228,J228,$L$2:L228))/(COUNTIF($K$2:K228,J228)),0)</f>
        <v>1.2666666666666666</v>
      </c>
      <c r="AB228" s="1">
        <f t="shared" si="97"/>
        <v>-0.46666666666666656</v>
      </c>
      <c r="AC228" s="9">
        <f>IFERROR((SUMIF($J$2:J228,K228,$L$2:L228))/(COUNTIF($J$2:J228,K228)),0)</f>
        <v>1.3846153846153846</v>
      </c>
      <c r="AD228" s="9">
        <f>IFERROR((SUMIF($J$2:J228,K228,$M$2:M228))/(COUNTIF($J$2:J228,K228)),0)</f>
        <v>1.3846153846153846</v>
      </c>
      <c r="AE228" s="9">
        <f t="shared" si="98"/>
        <v>0</v>
      </c>
      <c r="AF228" s="1">
        <f>IFERROR((SUMIF(K$2:K228,K228,M$2:M228)-M228)/(COUNTIF($K$2:K228,K228)-1),0)</f>
        <v>1.4705882352941178</v>
      </c>
      <c r="AG228" s="1">
        <f>IFERROR((SUMIF(K$2:K228,K228,L$2:L228)-L228)/(COUNTIF($K$2:K228,K228)-1),0)</f>
        <v>1.3529411764705883</v>
      </c>
      <c r="AH228" s="1">
        <f t="shared" si="99"/>
        <v>0.11764705882352944</v>
      </c>
      <c r="AI228" s="1">
        <f t="shared" si="100"/>
        <v>1</v>
      </c>
      <c r="AJ228" s="1">
        <f t="shared" si="101"/>
        <v>1</v>
      </c>
      <c r="AK228" s="1">
        <f>SUMIF($J$2:K228,J228,AI$2:AJ228)-AI228</f>
        <v>41</v>
      </c>
      <c r="AL228" s="1">
        <f>SUMIF($AY$2:AZ228,AY228,$BI$2:BJ228)-BI228</f>
        <v>44</v>
      </c>
      <c r="AM228" s="1">
        <f>IFERROR((AK228)/(COUNTIF($J$2:K228,J228)-1),0)</f>
        <v>1.3666666666666667</v>
      </c>
      <c r="AN228" s="1">
        <f>IFERROR((AL228)/(COUNTIF($J$2:K228,K228)-1),0)</f>
        <v>1.4666666666666666</v>
      </c>
      <c r="AP228" t="str">
        <f t="shared" si="113"/>
        <v>FC Wacker Innsbruck</v>
      </c>
      <c r="AQ228">
        <f>COUNTIF($J$2:J228,J228)</f>
        <v>16</v>
      </c>
      <c r="AR228">
        <f>COUNTIF($K$2:K228,K228)</f>
        <v>18</v>
      </c>
      <c r="AT228" s="1" t="str">
        <f t="shared" si="114"/>
        <v>FK Austria Wien</v>
      </c>
      <c r="AU228" s="1" t="str">
        <f t="shared" si="115"/>
        <v>SKN St. Pölten</v>
      </c>
      <c r="AV228">
        <f t="shared" si="116"/>
        <v>2</v>
      </c>
      <c r="AW228" s="1">
        <f t="shared" si="117"/>
        <v>2</v>
      </c>
      <c r="AY228" t="str">
        <f t="shared" si="102"/>
        <v>SKN St. Pölten</v>
      </c>
      <c r="AZ228" t="str">
        <f t="shared" si="103"/>
        <v>FK Austria Wien</v>
      </c>
      <c r="BA228">
        <f t="shared" si="104"/>
        <v>2</v>
      </c>
      <c r="BB228">
        <f t="shared" si="105"/>
        <v>2</v>
      </c>
      <c r="BD228" t="str">
        <f t="shared" si="106"/>
        <v>SKN St. Pölten</v>
      </c>
      <c r="BE228" t="str">
        <f t="shared" si="107"/>
        <v>FK Austria Wien</v>
      </c>
      <c r="BF228">
        <f t="shared" si="118"/>
        <v>2</v>
      </c>
      <c r="BG228">
        <f t="shared" si="119"/>
        <v>2</v>
      </c>
      <c r="BI228">
        <f t="shared" si="108"/>
        <v>1</v>
      </c>
      <c r="BJ228">
        <f t="shared" si="109"/>
        <v>1</v>
      </c>
    </row>
    <row r="229" spans="1:62" x14ac:dyDescent="0.25">
      <c r="A229" t="s">
        <v>47</v>
      </c>
      <c r="B229" t="s">
        <v>277</v>
      </c>
      <c r="C229" t="s">
        <v>267</v>
      </c>
      <c r="D229" t="s">
        <v>124</v>
      </c>
      <c r="E229" t="s">
        <v>46</v>
      </c>
      <c r="F229" s="15">
        <v>0.79166666666666663</v>
      </c>
      <c r="G229" s="16">
        <v>5652</v>
      </c>
      <c r="H229" s="17">
        <v>3</v>
      </c>
      <c r="I229" s="17">
        <v>0</v>
      </c>
      <c r="J229" s="1" t="s">
        <v>0</v>
      </c>
      <c r="K229" s="1" t="s">
        <v>68</v>
      </c>
      <c r="L229" s="20">
        <v>1</v>
      </c>
      <c r="M229" s="20">
        <v>2</v>
      </c>
      <c r="N229" s="1" t="str">
        <f t="shared" si="110"/>
        <v>N</v>
      </c>
      <c r="O229" s="1" t="str">
        <f t="shared" si="111"/>
        <v>S</v>
      </c>
      <c r="P229" s="1">
        <f t="shared" si="112"/>
        <v>-1</v>
      </c>
      <c r="Q229" s="4">
        <f>IFERROR((SUMIF($J$2:K229,J229,$L$2:M229)-L229)/(COUNTIF($J$2:K229,J229)-1),0)</f>
        <v>2.1142857142857143</v>
      </c>
      <c r="R229" s="4">
        <f>IFERROR((SUMIF($AT$2:AT229,AT229,$AV$2:AW229)-AV229)/(COUNTIF($J$2:K229,J229)-1),0)</f>
        <v>0.4</v>
      </c>
      <c r="S229" s="4">
        <f t="shared" si="94"/>
        <v>1.7142857142857144</v>
      </c>
      <c r="T229" s="5">
        <f>IFERROR((SUMIF($AY$2:AZ229,AY229,$BA$2:BB229)-BA229)/(COUNTIF($J$2:K229,K229)-1),0)</f>
        <v>1</v>
      </c>
      <c r="U229" s="5">
        <f>IFERROR((SUMIF($BD$2:BE229,BD229,$BF$2:BG229)-BF229)/(COUNTIF($J$2:K229,K229)-1),0)</f>
        <v>1.34375</v>
      </c>
      <c r="V229" s="5">
        <f t="shared" si="95"/>
        <v>-0.34375</v>
      </c>
      <c r="W229" s="9">
        <f>IFERROR((SUMIF($J$2:J229,J229,L$2:L229)-L229)/(COUNTIF($J$2:J229,J229)-1),0)</f>
        <v>2.0588235294117645</v>
      </c>
      <c r="X229" s="9">
        <f>IFERROR((SUMIF($J$2:J229,J229,M$2:M229)-M229)/(COUNTIF($J$2:J229,J229)-1),0)</f>
        <v>0.82352941176470584</v>
      </c>
      <c r="Y229" s="9">
        <f t="shared" si="96"/>
        <v>1.2352941176470587</v>
      </c>
      <c r="Z229" s="1">
        <f>IFERROR((SUMIF($K$2:K229,J229,$M$2:M229))/(COUNTIF($K$2:K229,J229)),0)</f>
        <v>2.1666666666666665</v>
      </c>
      <c r="AA229" s="1">
        <f>IFERROR((SUMIF($K$2:K229,J229,$L$2:L229))/(COUNTIF($K$2:K229,J229)),0)</f>
        <v>0.72222222222222221</v>
      </c>
      <c r="AB229" s="1">
        <f t="shared" si="97"/>
        <v>1.4444444444444442</v>
      </c>
      <c r="AC229" s="9">
        <f>IFERROR((SUMIF($J$2:J229,K229,$L$2:L229))/(COUNTIF($J$2:J229,K229)),0)</f>
        <v>1.1333333333333333</v>
      </c>
      <c r="AD229" s="9">
        <f>IFERROR((SUMIF($J$2:J229,K229,$M$2:M229))/(COUNTIF($J$2:J229,K229)),0)</f>
        <v>1.3333333333333333</v>
      </c>
      <c r="AE229" s="9">
        <f t="shared" si="98"/>
        <v>-0.19999999999999996</v>
      </c>
      <c r="AF229" s="1">
        <f>IFERROR((SUMIF(K$2:K229,K229,M$2:M229)-M229)/(COUNTIF($K$2:K229,K229)-1),0)</f>
        <v>0.88235294117647056</v>
      </c>
      <c r="AG229" s="1">
        <f>IFERROR((SUMIF(K$2:K229,K229,L$2:L229)-L229)/(COUNTIF($K$2:K229,K229)-1),0)</f>
        <v>1.3529411764705883</v>
      </c>
      <c r="AH229" s="1">
        <f t="shared" si="99"/>
        <v>-0.47058823529411775</v>
      </c>
      <c r="AI229" s="1">
        <f t="shared" si="100"/>
        <v>0</v>
      </c>
      <c r="AJ229" s="1">
        <f t="shared" si="101"/>
        <v>3</v>
      </c>
      <c r="AK229" s="1">
        <f>SUMIF($J$2:K229,J229,AI$2:AJ229)-AI229</f>
        <v>73</v>
      </c>
      <c r="AL229" s="1">
        <f>SUMIF($AY$2:AZ229,AY229,$BI$2:BJ229)-BI229</f>
        <v>37</v>
      </c>
      <c r="AM229" s="1">
        <f>IFERROR((AK229)/(COUNTIF($J$2:K229,J229)-1),0)</f>
        <v>2.0857142857142859</v>
      </c>
      <c r="AN229" s="1">
        <f>IFERROR((AL229)/(COUNTIF($J$2:K229,K229)-1),0)</f>
        <v>1.15625</v>
      </c>
      <c r="AP229" t="str">
        <f t="shared" si="113"/>
        <v>Lillestrøm SK</v>
      </c>
      <c r="AQ229">
        <f>COUNTIF($J$2:J229,J229)</f>
        <v>18</v>
      </c>
      <c r="AR229">
        <f>COUNTIF($K$2:K229,K229)</f>
        <v>18</v>
      </c>
      <c r="AT229" s="1" t="str">
        <f t="shared" si="114"/>
        <v>LASK</v>
      </c>
      <c r="AU229" s="1" t="str">
        <f t="shared" si="115"/>
        <v>SK Sturm Graz</v>
      </c>
      <c r="AV229">
        <f t="shared" si="116"/>
        <v>2</v>
      </c>
      <c r="AW229" s="1">
        <f t="shared" si="117"/>
        <v>1</v>
      </c>
      <c r="AY229" t="str">
        <f t="shared" si="102"/>
        <v>SK Sturm Graz</v>
      </c>
      <c r="AZ229" t="str">
        <f t="shared" si="103"/>
        <v>LASK</v>
      </c>
      <c r="BA229">
        <f t="shared" si="104"/>
        <v>2</v>
      </c>
      <c r="BB229">
        <f t="shared" si="105"/>
        <v>1</v>
      </c>
      <c r="BD229" t="str">
        <f t="shared" si="106"/>
        <v>SK Sturm Graz</v>
      </c>
      <c r="BE229" t="str">
        <f t="shared" si="107"/>
        <v>LASK</v>
      </c>
      <c r="BF229">
        <f t="shared" si="118"/>
        <v>1</v>
      </c>
      <c r="BG229">
        <f t="shared" si="119"/>
        <v>2</v>
      </c>
      <c r="BI229">
        <f t="shared" si="108"/>
        <v>3</v>
      </c>
      <c r="BJ229">
        <f t="shared" si="109"/>
        <v>0</v>
      </c>
    </row>
    <row r="230" spans="1:62" x14ac:dyDescent="0.25">
      <c r="A230" t="s">
        <v>47</v>
      </c>
      <c r="B230" t="s">
        <v>277</v>
      </c>
      <c r="C230" t="s">
        <v>267</v>
      </c>
      <c r="D230" t="s">
        <v>124</v>
      </c>
      <c r="E230" t="s">
        <v>46</v>
      </c>
      <c r="F230" s="15">
        <v>0.79166666666666663</v>
      </c>
      <c r="G230" s="16">
        <v>6181</v>
      </c>
      <c r="H230" s="17">
        <v>3</v>
      </c>
      <c r="I230" s="17">
        <v>0</v>
      </c>
      <c r="J230" s="1" t="s">
        <v>40</v>
      </c>
      <c r="K230" s="1" t="s">
        <v>49</v>
      </c>
      <c r="L230" s="20">
        <v>3</v>
      </c>
      <c r="M230" s="20">
        <v>1</v>
      </c>
      <c r="N230" s="1" t="str">
        <f t="shared" si="110"/>
        <v>S</v>
      </c>
      <c r="O230" s="1" t="str">
        <f t="shared" si="111"/>
        <v>N</v>
      </c>
      <c r="P230" s="1">
        <f t="shared" si="112"/>
        <v>2</v>
      </c>
      <c r="Q230" s="4">
        <f>IFERROR((SUMIF($J$2:K230,J230,$L$2:M230)-L230)/(COUNTIF($J$2:K230,J230)-1),0)</f>
        <v>2.5333333333333332</v>
      </c>
      <c r="R230" s="4">
        <f>IFERROR((SUMIF($AT$2:AT230,AT230,$AV$2:AW230)-AV230)/(COUNTIF($J$2:K230,J230)-1),0)</f>
        <v>0.26666666666666666</v>
      </c>
      <c r="S230" s="4">
        <f t="shared" si="94"/>
        <v>2.2666666666666666</v>
      </c>
      <c r="T230" s="5">
        <f>IFERROR((SUMIF($AY$2:AZ230,AY230,$BA$2:BB230)-BA230)/(COUNTIF($J$2:K230,K230)-1),0)</f>
        <v>1.5172413793103448</v>
      </c>
      <c r="U230" s="5">
        <f>IFERROR((SUMIF($BD$2:BE230,BD230,$BF$2:BG230)-BF230)/(COUNTIF($J$2:K230,K230)-1),0)</f>
        <v>1.4137931034482758</v>
      </c>
      <c r="V230" s="5">
        <f t="shared" si="95"/>
        <v>0.10344827586206895</v>
      </c>
      <c r="W230" s="9">
        <f>IFERROR((SUMIF($J$2:J230,J230,L$2:L230)-L230)/(COUNTIF($J$2:J230,J230)-1),0)</f>
        <v>2.5499999999999998</v>
      </c>
      <c r="X230" s="9">
        <f>IFERROR((SUMIF($J$2:J230,J230,M$2:M230)-M230)/(COUNTIF($J$2:J230,J230)-1),0)</f>
        <v>0.6</v>
      </c>
      <c r="Y230" s="9">
        <f t="shared" si="96"/>
        <v>1.9499999999999997</v>
      </c>
      <c r="Z230" s="1">
        <f>IFERROR((SUMIF($K$2:K230,J230,$M$2:M230))/(COUNTIF($K$2:K230,J230)),0)</f>
        <v>2.52</v>
      </c>
      <c r="AA230" s="1">
        <f>IFERROR((SUMIF($K$2:K230,J230,$L$2:L230))/(COUNTIF($K$2:K230,J230)),0)</f>
        <v>0.96</v>
      </c>
      <c r="AB230" s="1">
        <f t="shared" si="97"/>
        <v>1.56</v>
      </c>
      <c r="AC230" s="9">
        <f>IFERROR((SUMIF($J$2:J230,K230,$L$2:L230))/(COUNTIF($J$2:J230,K230)),0)</f>
        <v>1.5333333333333334</v>
      </c>
      <c r="AD230" s="9">
        <f>IFERROR((SUMIF($J$2:J230,K230,$M$2:M230))/(COUNTIF($J$2:J230,K230)),0)</f>
        <v>1.5333333333333334</v>
      </c>
      <c r="AE230" s="9">
        <f t="shared" si="98"/>
        <v>0</v>
      </c>
      <c r="AF230" s="1">
        <f>IFERROR((SUMIF(K$2:K230,K230,M$2:M230)-M230)/(COUNTIF($K$2:K230,K230)-1),0)</f>
        <v>1.5</v>
      </c>
      <c r="AG230" s="1">
        <f>IFERROR((SUMIF(K$2:K230,K230,L$2:L230)-L230)/(COUNTIF($K$2:K230,K230)-1),0)</f>
        <v>1.2857142857142858</v>
      </c>
      <c r="AH230" s="1">
        <f t="shared" si="99"/>
        <v>0.21428571428571419</v>
      </c>
      <c r="AI230" s="1">
        <f t="shared" si="100"/>
        <v>3</v>
      </c>
      <c r="AJ230" s="1">
        <f t="shared" si="101"/>
        <v>0</v>
      </c>
      <c r="AK230" s="1">
        <f>SUMIF($J$2:K230,J230,AI$2:AJ230)-AI230</f>
        <v>112</v>
      </c>
      <c r="AL230" s="1">
        <f>SUMIF($AY$2:AZ230,AY230,$BI$2:BJ230)-BI230</f>
        <v>43</v>
      </c>
      <c r="AM230" s="1">
        <f>IFERROR((AK230)/(COUNTIF($J$2:K230,J230)-1),0)</f>
        <v>2.4888888888888889</v>
      </c>
      <c r="AN230" s="1">
        <f>IFERROR((AL230)/(COUNTIF($J$2:K230,K230)-1),0)</f>
        <v>1.4827586206896552</v>
      </c>
      <c r="AP230" t="str">
        <f t="shared" si="113"/>
        <v>LASK</v>
      </c>
      <c r="AQ230">
        <f>COUNTIF($J$2:J230,J230)</f>
        <v>21</v>
      </c>
      <c r="AR230">
        <f>COUNTIF($K$2:K230,K230)</f>
        <v>15</v>
      </c>
      <c r="AT230" s="1" t="str">
        <f t="shared" si="114"/>
        <v>Red Bull Salzburg</v>
      </c>
      <c r="AU230" s="1" t="str">
        <f t="shared" si="115"/>
        <v>Wolfsberger AC</v>
      </c>
      <c r="AV230">
        <f t="shared" si="116"/>
        <v>1</v>
      </c>
      <c r="AW230" s="1">
        <f t="shared" si="117"/>
        <v>3</v>
      </c>
      <c r="AY230" t="str">
        <f t="shared" si="102"/>
        <v>Wolfsberger AC</v>
      </c>
      <c r="AZ230" t="str">
        <f t="shared" si="103"/>
        <v>Red Bull Salzburg</v>
      </c>
      <c r="BA230">
        <f t="shared" si="104"/>
        <v>1</v>
      </c>
      <c r="BB230">
        <f t="shared" si="105"/>
        <v>3</v>
      </c>
      <c r="BD230" t="str">
        <f t="shared" si="106"/>
        <v>Wolfsberger AC</v>
      </c>
      <c r="BE230" t="str">
        <f t="shared" si="107"/>
        <v>Red Bull Salzburg</v>
      </c>
      <c r="BF230">
        <f t="shared" si="118"/>
        <v>3</v>
      </c>
      <c r="BG230">
        <f t="shared" si="119"/>
        <v>1</v>
      </c>
      <c r="BI230">
        <f t="shared" si="108"/>
        <v>0</v>
      </c>
      <c r="BJ230">
        <f t="shared" si="109"/>
        <v>3</v>
      </c>
    </row>
    <row r="231" spans="1:62" x14ac:dyDescent="0.25">
      <c r="A231" t="s">
        <v>47</v>
      </c>
      <c r="B231" t="s">
        <v>362</v>
      </c>
      <c r="C231" t="s">
        <v>267</v>
      </c>
      <c r="D231" t="s">
        <v>124</v>
      </c>
      <c r="E231" t="s">
        <v>43</v>
      </c>
      <c r="F231" s="15">
        <v>0.70833333333333337</v>
      </c>
      <c r="G231" s="16">
        <v>13100</v>
      </c>
      <c r="H231" s="17">
        <v>4</v>
      </c>
      <c r="I231" s="17">
        <v>0</v>
      </c>
      <c r="J231" s="1" t="s">
        <v>71</v>
      </c>
      <c r="K231" s="1" t="s">
        <v>216</v>
      </c>
      <c r="L231" s="20">
        <v>3</v>
      </c>
      <c r="M231" s="20">
        <v>4</v>
      </c>
      <c r="N231" s="1" t="str">
        <f t="shared" si="110"/>
        <v>N</v>
      </c>
      <c r="O231" s="1" t="str">
        <f t="shared" si="111"/>
        <v>S</v>
      </c>
      <c r="P231" s="1">
        <f t="shared" si="112"/>
        <v>-1</v>
      </c>
      <c r="Q231" s="4">
        <f>IFERROR((SUMIF($J$2:K231,J231,$L$2:M231)-L231)/(COUNTIF($J$2:K231,J231)-1),0)</f>
        <v>1.6046511627906976</v>
      </c>
      <c r="R231" s="4">
        <f>IFERROR((SUMIF($AT$2:AT231,AT231,$AV$2:AW231)-AV231)/(COUNTIF($J$2:K231,J231)-1),0)</f>
        <v>0.30232558139534882</v>
      </c>
      <c r="S231" s="4">
        <f t="shared" si="94"/>
        <v>1.3023255813953489</v>
      </c>
      <c r="T231" s="5">
        <f>IFERROR((SUMIF($AY$2:AZ231,AY231,$BA$2:BB231)-BA231)/(COUNTIF($J$2:K231,K231)-1),0)</f>
        <v>1.5666666666666667</v>
      </c>
      <c r="U231" s="5">
        <f>IFERROR((SUMIF($BD$2:BE231,BD231,$BF$2:BG231)-BF231)/(COUNTIF($J$2:K231,K231)-1),0)</f>
        <v>2.1333333333333333</v>
      </c>
      <c r="V231" s="5">
        <f t="shared" si="95"/>
        <v>-0.56666666666666665</v>
      </c>
      <c r="W231" s="9">
        <f>IFERROR((SUMIF($J$2:J231,J231,L$2:L231)-L231)/(COUNTIF($J$2:J231,J231)-1),0)</f>
        <v>1.5</v>
      </c>
      <c r="X231" s="9">
        <f>IFERROR((SUMIF($J$2:J231,J231,M$2:M231)-M231)/(COUNTIF($J$2:J231,J231)-1),0)</f>
        <v>0.65</v>
      </c>
      <c r="Y231" s="9">
        <f t="shared" si="96"/>
        <v>0.85</v>
      </c>
      <c r="Z231" s="1">
        <f>IFERROR((SUMIF($K$2:K231,J231,$M$2:M231))/(COUNTIF($K$2:K231,J231)),0)</f>
        <v>1.6956521739130435</v>
      </c>
      <c r="AA231" s="1">
        <f>IFERROR((SUMIF($K$2:K231,J231,$L$2:L231))/(COUNTIF($K$2:K231,J231)),0)</f>
        <v>1.7391304347826086</v>
      </c>
      <c r="AB231" s="1">
        <f t="shared" si="97"/>
        <v>-4.3478260869565188E-2</v>
      </c>
      <c r="AC231" s="9">
        <f>IFERROR((SUMIF($J$2:J231,K231,$L$2:L231))/(COUNTIF($J$2:J231,K231)),0)</f>
        <v>1.5</v>
      </c>
      <c r="AD231" s="9">
        <f>IFERROR((SUMIF($J$2:J231,K231,$M$2:M231))/(COUNTIF($J$2:J231,K231)),0)</f>
        <v>1.5</v>
      </c>
      <c r="AE231" s="9">
        <f t="shared" si="98"/>
        <v>0</v>
      </c>
      <c r="AF231" s="1">
        <f>IFERROR((SUMIF(K$2:K231,K231,M$2:M231)-M231)/(COUNTIF($K$2:K231,K231)-1),0)</f>
        <v>1.6428571428571428</v>
      </c>
      <c r="AG231" s="1">
        <f>IFERROR((SUMIF(K$2:K231,K231,L$2:L231)-L231)/(COUNTIF($K$2:K231,K231)-1),0)</f>
        <v>2.8571428571428572</v>
      </c>
      <c r="AH231" s="1">
        <f t="shared" si="99"/>
        <v>-1.2142857142857144</v>
      </c>
      <c r="AI231" s="1">
        <f t="shared" si="100"/>
        <v>0</v>
      </c>
      <c r="AJ231" s="1">
        <f t="shared" si="101"/>
        <v>3</v>
      </c>
      <c r="AK231" s="1">
        <f>SUMIF($J$2:K231,J231,AI$2:AJ231)-AI231</f>
        <v>67</v>
      </c>
      <c r="AL231" s="1">
        <f>SUMIF($AY$2:AZ231,AY231,$BI$2:BJ231)-BI231</f>
        <v>33</v>
      </c>
      <c r="AM231" s="1">
        <f>IFERROR((AK231)/(COUNTIF($J$2:K231,J231)-1),0)</f>
        <v>1.558139534883721</v>
      </c>
      <c r="AN231" s="1">
        <f>IFERROR((AL231)/(COUNTIF($J$2:K231,K231)-1),0)</f>
        <v>1.1000000000000001</v>
      </c>
      <c r="AP231" t="str">
        <f t="shared" si="113"/>
        <v>SC Rheindorf Altach</v>
      </c>
      <c r="AQ231">
        <f>COUNTIF($J$2:J231,J231)</f>
        <v>21</v>
      </c>
      <c r="AR231">
        <f>COUNTIF($K$2:K231,K231)</f>
        <v>15</v>
      </c>
      <c r="AT231" s="1" t="str">
        <f t="shared" si="114"/>
        <v>SK Rapid Wien</v>
      </c>
      <c r="AU231" s="1" t="str">
        <f t="shared" si="115"/>
        <v>TSV Hartberg</v>
      </c>
      <c r="AV231">
        <f t="shared" si="116"/>
        <v>4</v>
      </c>
      <c r="AW231" s="1">
        <f t="shared" si="117"/>
        <v>3</v>
      </c>
      <c r="AY231" t="str">
        <f t="shared" si="102"/>
        <v>TSV Hartberg</v>
      </c>
      <c r="AZ231" t="str">
        <f t="shared" si="103"/>
        <v>SK Rapid Wien</v>
      </c>
      <c r="BA231">
        <f t="shared" si="104"/>
        <v>4</v>
      </c>
      <c r="BB231">
        <f t="shared" si="105"/>
        <v>3</v>
      </c>
      <c r="BD231" t="str">
        <f t="shared" si="106"/>
        <v>TSV Hartberg</v>
      </c>
      <c r="BE231" t="str">
        <f t="shared" si="107"/>
        <v>SK Rapid Wien</v>
      </c>
      <c r="BF231">
        <f t="shared" si="118"/>
        <v>3</v>
      </c>
      <c r="BG231">
        <f t="shared" si="119"/>
        <v>4</v>
      </c>
      <c r="BI231">
        <f t="shared" si="108"/>
        <v>3</v>
      </c>
      <c r="BJ231">
        <f t="shared" si="109"/>
        <v>0</v>
      </c>
    </row>
    <row r="232" spans="1:62" x14ac:dyDescent="0.25">
      <c r="A232" t="s">
        <v>47</v>
      </c>
      <c r="B232" t="s">
        <v>362</v>
      </c>
      <c r="C232" t="s">
        <v>267</v>
      </c>
      <c r="D232" t="s">
        <v>124</v>
      </c>
      <c r="E232" t="s">
        <v>43</v>
      </c>
      <c r="F232" s="15">
        <v>0.70833333333333337</v>
      </c>
      <c r="G232" s="16">
        <v>1800</v>
      </c>
      <c r="H232" s="17">
        <v>4</v>
      </c>
      <c r="I232" s="17">
        <v>0</v>
      </c>
      <c r="J232" s="1" t="s">
        <v>76</v>
      </c>
      <c r="K232" s="1" t="s">
        <v>56</v>
      </c>
      <c r="L232" s="20">
        <v>1</v>
      </c>
      <c r="M232" s="20">
        <v>1</v>
      </c>
      <c r="N232" s="1" t="str">
        <f t="shared" si="110"/>
        <v>U</v>
      </c>
      <c r="O232" s="1" t="str">
        <f t="shared" si="111"/>
        <v>U</v>
      </c>
      <c r="P232" s="1">
        <f t="shared" si="112"/>
        <v>0</v>
      </c>
      <c r="Q232" s="4">
        <f>IFERROR((SUMIF($J$2:K232,J232,$L$2:M232)-L232)/(COUNTIF($J$2:K232,J232)-1),0)</f>
        <v>1.4482758620689655</v>
      </c>
      <c r="R232" s="4">
        <f>IFERROR((SUMIF($AT$2:AT232,AT232,$AV$2:AW232)-AV232)/(COUNTIF($J$2:K232,J232)-1),0)</f>
        <v>0.75862068965517238</v>
      </c>
      <c r="S232" s="4">
        <f t="shared" si="94"/>
        <v>0.68965517241379315</v>
      </c>
      <c r="T232" s="5">
        <f>IFERROR((SUMIF($AY$2:AZ232,AY232,$BA$2:BB232)-BA232)/(COUNTIF($J$2:K232,K232)-1),0)</f>
        <v>1.0689655172413792</v>
      </c>
      <c r="U232" s="5">
        <f>IFERROR((SUMIF($BD$2:BE232,BD232,$BF$2:BG232)-BF232)/(COUNTIF($J$2:K232,K232)-1),0)</f>
        <v>1.9310344827586208</v>
      </c>
      <c r="V232" s="5">
        <f t="shared" si="95"/>
        <v>-0.86206896551724155</v>
      </c>
      <c r="W232" s="9">
        <f>IFERROR((SUMIF($J$2:J232,J232,L$2:L232)-L232)/(COUNTIF($J$2:J232,J232)-1),0)</f>
        <v>1.5</v>
      </c>
      <c r="X232" s="9">
        <f>IFERROR((SUMIF($J$2:J232,J232,M$2:M232)-M232)/(COUNTIF($J$2:J232,J232)-1),0)</f>
        <v>1.5714285714285714</v>
      </c>
      <c r="Y232" s="9">
        <f t="shared" si="96"/>
        <v>-7.1428571428571397E-2</v>
      </c>
      <c r="Z232" s="1">
        <f>IFERROR((SUMIF($K$2:K232,J232,$M$2:M232))/(COUNTIF($K$2:K232,J232)),0)</f>
        <v>1.4</v>
      </c>
      <c r="AA232" s="1">
        <f>IFERROR((SUMIF($K$2:K232,J232,$L$2:L232))/(COUNTIF($K$2:K232,J232)),0)</f>
        <v>1.4</v>
      </c>
      <c r="AB232" s="1">
        <f t="shared" si="97"/>
        <v>0</v>
      </c>
      <c r="AC232" s="9">
        <f>IFERROR((SUMIF($J$2:J232,K232,$L$2:L232))/(COUNTIF($J$2:J232,K232)),0)</f>
        <v>1.2142857142857142</v>
      </c>
      <c r="AD232" s="9">
        <f>IFERROR((SUMIF($J$2:J232,K232,$M$2:M232))/(COUNTIF($J$2:J232,K232)),0)</f>
        <v>1.8571428571428572</v>
      </c>
      <c r="AE232" s="9">
        <f t="shared" si="98"/>
        <v>-0.64285714285714302</v>
      </c>
      <c r="AF232" s="1">
        <f>IFERROR((SUMIF(K$2:K232,K232,M$2:M232)-M232)/(COUNTIF($K$2:K232,K232)-1),0)</f>
        <v>0.93333333333333335</v>
      </c>
      <c r="AG232" s="1">
        <f>IFERROR((SUMIF(K$2:K232,K232,L$2:L232)-L232)/(COUNTIF($K$2:K232,K232)-1),0)</f>
        <v>2</v>
      </c>
      <c r="AH232" s="1">
        <f t="shared" si="99"/>
        <v>-1.0666666666666667</v>
      </c>
      <c r="AI232" s="1">
        <f t="shared" si="100"/>
        <v>1</v>
      </c>
      <c r="AJ232" s="1">
        <f t="shared" si="101"/>
        <v>1</v>
      </c>
      <c r="AK232" s="1">
        <f>SUMIF($J$2:K232,J232,AI$2:AJ232)-AI232</f>
        <v>42</v>
      </c>
      <c r="AL232" s="1">
        <f>SUMIF($AY$2:AZ232,AY232,$BI$2:BJ232)-BI232</f>
        <v>25</v>
      </c>
      <c r="AM232" s="1">
        <f>IFERROR((AK232)/(COUNTIF($J$2:K232,J232)-1),0)</f>
        <v>1.4482758620689655</v>
      </c>
      <c r="AN232" s="1">
        <f>IFERROR((AL232)/(COUNTIF($J$2:K232,K232)-1),0)</f>
        <v>0.86206896551724133</v>
      </c>
      <c r="AP232" t="str">
        <f t="shared" si="113"/>
        <v>Red Bull Salzburg</v>
      </c>
      <c r="AQ232">
        <f>COUNTIF($J$2:J232,J232)</f>
        <v>15</v>
      </c>
      <c r="AR232">
        <f>COUNTIF($K$2:K232,K232)</f>
        <v>16</v>
      </c>
      <c r="AT232" s="1" t="str">
        <f t="shared" si="114"/>
        <v>SV Mattersburg</v>
      </c>
      <c r="AU232" s="1" t="str">
        <f t="shared" si="115"/>
        <v>FC Admira Wacker Mödling</v>
      </c>
      <c r="AV232">
        <f t="shared" si="116"/>
        <v>1</v>
      </c>
      <c r="AW232" s="1">
        <f t="shared" si="117"/>
        <v>1</v>
      </c>
      <c r="AY232" t="str">
        <f t="shared" si="102"/>
        <v>FC Admira Wacker Mödling</v>
      </c>
      <c r="AZ232" t="str">
        <f t="shared" si="103"/>
        <v>SV Mattersburg</v>
      </c>
      <c r="BA232">
        <f t="shared" si="104"/>
        <v>1</v>
      </c>
      <c r="BB232">
        <f t="shared" si="105"/>
        <v>1</v>
      </c>
      <c r="BD232" t="str">
        <f t="shared" si="106"/>
        <v>FC Admira Wacker Mödling</v>
      </c>
      <c r="BE232" t="str">
        <f t="shared" si="107"/>
        <v>SV Mattersburg</v>
      </c>
      <c r="BF232">
        <f t="shared" si="118"/>
        <v>1</v>
      </c>
      <c r="BG232">
        <f t="shared" si="119"/>
        <v>1</v>
      </c>
      <c r="BI232">
        <f t="shared" si="108"/>
        <v>1</v>
      </c>
      <c r="BJ232">
        <f t="shared" si="109"/>
        <v>1</v>
      </c>
    </row>
    <row r="233" spans="1:62" x14ac:dyDescent="0.25">
      <c r="A233" t="s">
        <v>47</v>
      </c>
      <c r="B233" t="s">
        <v>362</v>
      </c>
      <c r="C233" t="s">
        <v>267</v>
      </c>
      <c r="D233" t="s">
        <v>124</v>
      </c>
      <c r="E233" t="s">
        <v>43</v>
      </c>
      <c r="F233" s="15">
        <v>0.70833333333333337</v>
      </c>
      <c r="G233" s="16">
        <v>4086.9999999999995</v>
      </c>
      <c r="H233" s="17">
        <v>4</v>
      </c>
      <c r="I233" s="17">
        <v>0</v>
      </c>
      <c r="J233" s="1" t="s">
        <v>58</v>
      </c>
      <c r="K233" s="1" t="s">
        <v>245</v>
      </c>
      <c r="L233" s="20">
        <v>1</v>
      </c>
      <c r="M233" s="20">
        <v>4</v>
      </c>
      <c r="N233" s="1" t="str">
        <f t="shared" si="110"/>
        <v>N</v>
      </c>
      <c r="O233" s="1" t="str">
        <f t="shared" si="111"/>
        <v>S</v>
      </c>
      <c r="P233" s="1">
        <f t="shared" si="112"/>
        <v>-3</v>
      </c>
      <c r="Q233" s="4">
        <f>IFERROR((SUMIF($J$2:K233,J233,$L$2:M233)-L233)/(COUNTIF($J$2:K233,J233)-1),0)</f>
        <v>1.5</v>
      </c>
      <c r="R233" s="4">
        <f>IFERROR((SUMIF($AT$2:AT233,AT233,$AV$2:AW233)-AV233)/(COUNTIF($J$2:K233,J233)-1),0)</f>
        <v>0.83333333333333337</v>
      </c>
      <c r="S233" s="4">
        <f t="shared" si="94"/>
        <v>0.66666666666666663</v>
      </c>
      <c r="T233" s="5">
        <f>IFERROR((SUMIF($AY$2:AZ233,AY233,$BA$2:BB233)-BA233)/(COUNTIF($J$2:K233,K233)-1),0)</f>
        <v>1</v>
      </c>
      <c r="U233" s="5">
        <f>IFERROR((SUMIF($BD$2:BE233,BD233,$BF$2:BG233)-BF233)/(COUNTIF($J$2:K233,K233)-1),0)</f>
        <v>1.7666666666666666</v>
      </c>
      <c r="V233" s="5">
        <f t="shared" si="95"/>
        <v>-0.76666666666666661</v>
      </c>
      <c r="W233" s="9">
        <f>IFERROR((SUMIF($J$2:J233,J233,L$2:L233)-L233)/(COUNTIF($J$2:J233,J233)-1),0)</f>
        <v>1.5</v>
      </c>
      <c r="X233" s="9">
        <f>IFERROR((SUMIF($J$2:J233,J233,M$2:M233)-M233)/(COUNTIF($J$2:J233,J233)-1),0)</f>
        <v>1.7857142857142858</v>
      </c>
      <c r="Y233" s="9">
        <f t="shared" si="96"/>
        <v>-0.28571428571428581</v>
      </c>
      <c r="Z233" s="1">
        <f>IFERROR((SUMIF($K$2:K233,J233,$M$2:M233))/(COUNTIF($K$2:K233,J233)),0)</f>
        <v>1.5</v>
      </c>
      <c r="AA233" s="1">
        <f>IFERROR((SUMIF($K$2:K233,J233,$L$2:L233))/(COUNTIF($K$2:K233,J233)),0)</f>
        <v>0.9375</v>
      </c>
      <c r="AB233" s="1">
        <f t="shared" si="97"/>
        <v>0.5625</v>
      </c>
      <c r="AC233" s="9">
        <f>IFERROR((SUMIF($J$2:J233,K233,$L$2:L233))/(COUNTIF($J$2:J233,K233)),0)</f>
        <v>0.5714285714285714</v>
      </c>
      <c r="AD233" s="9">
        <f>IFERROR((SUMIF($J$2:J233,K233,$M$2:M233))/(COUNTIF($J$2:J233,K233)),0)</f>
        <v>1.5714285714285714</v>
      </c>
      <c r="AE233" s="9">
        <f t="shared" si="98"/>
        <v>-1</v>
      </c>
      <c r="AF233" s="1">
        <f>IFERROR((SUMIF(K$2:K233,K233,M$2:M233)-M233)/(COUNTIF($K$2:K233,K233)-1),0)</f>
        <v>1.375</v>
      </c>
      <c r="AG233" s="1">
        <f>IFERROR((SUMIF(K$2:K233,K233,L$2:L233)-L233)/(COUNTIF($K$2:K233,K233)-1),0)</f>
        <v>1.9375</v>
      </c>
      <c r="AH233" s="1">
        <f t="shared" si="99"/>
        <v>-0.5625</v>
      </c>
      <c r="AI233" s="1">
        <f t="shared" si="100"/>
        <v>0</v>
      </c>
      <c r="AJ233" s="1">
        <f t="shared" si="101"/>
        <v>3</v>
      </c>
      <c r="AK233" s="1">
        <f>SUMIF($J$2:K233,J233,AI$2:AJ233)-AI233</f>
        <v>35</v>
      </c>
      <c r="AL233" s="1">
        <f>SUMIF($AY$2:AZ233,AY233,$BI$2:BJ233)-BI233</f>
        <v>26</v>
      </c>
      <c r="AM233" s="1">
        <f>IFERROR((AK233)/(COUNTIF($J$2:K233,J233)-1),0)</f>
        <v>1.1666666666666667</v>
      </c>
      <c r="AN233" s="1">
        <f>IFERROR((AL233)/(COUNTIF($J$2:K233,K233)-1),0)</f>
        <v>0.8666666666666667</v>
      </c>
      <c r="AP233" t="str">
        <f t="shared" si="113"/>
        <v>SV Mattersburg</v>
      </c>
      <c r="AQ233">
        <f>COUNTIF($J$2:J233,J233)</f>
        <v>15</v>
      </c>
      <c r="AR233">
        <f>COUNTIF($K$2:K233,K233)</f>
        <v>17</v>
      </c>
      <c r="AT233" s="1" t="str">
        <f t="shared" si="114"/>
        <v>SC Rheindorf Altach</v>
      </c>
      <c r="AU233" s="1" t="str">
        <f t="shared" si="115"/>
        <v>FC Wacker Innsbruck</v>
      </c>
      <c r="AV233">
        <f t="shared" si="116"/>
        <v>4</v>
      </c>
      <c r="AW233" s="1">
        <f t="shared" si="117"/>
        <v>1</v>
      </c>
      <c r="AY233" t="str">
        <f t="shared" si="102"/>
        <v>FC Wacker Innsbruck</v>
      </c>
      <c r="AZ233" t="str">
        <f t="shared" si="103"/>
        <v>SC Rheindorf Altach</v>
      </c>
      <c r="BA233">
        <f t="shared" si="104"/>
        <v>4</v>
      </c>
      <c r="BB233">
        <f t="shared" si="105"/>
        <v>1</v>
      </c>
      <c r="BD233" t="str">
        <f t="shared" si="106"/>
        <v>FC Wacker Innsbruck</v>
      </c>
      <c r="BE233" t="str">
        <f t="shared" si="107"/>
        <v>SC Rheindorf Altach</v>
      </c>
      <c r="BF233">
        <f t="shared" si="118"/>
        <v>1</v>
      </c>
      <c r="BG233">
        <f t="shared" si="119"/>
        <v>4</v>
      </c>
      <c r="BI233">
        <f t="shared" si="108"/>
        <v>3</v>
      </c>
      <c r="BJ233">
        <f t="shared" si="109"/>
        <v>0</v>
      </c>
    </row>
    <row r="234" spans="1:62" x14ac:dyDescent="0.25">
      <c r="A234" t="s">
        <v>47</v>
      </c>
      <c r="B234" t="s">
        <v>278</v>
      </c>
      <c r="C234" t="s">
        <v>267</v>
      </c>
      <c r="D234" t="s">
        <v>124</v>
      </c>
      <c r="E234" t="s">
        <v>64</v>
      </c>
      <c r="F234" s="15">
        <v>0.60416666666666663</v>
      </c>
      <c r="G234" s="16">
        <v>4019.9999999999995</v>
      </c>
      <c r="H234" s="17">
        <v>4</v>
      </c>
      <c r="I234" s="17">
        <v>0</v>
      </c>
      <c r="J234" s="1" t="s">
        <v>65</v>
      </c>
      <c r="K234" s="1" t="s">
        <v>80</v>
      </c>
      <c r="L234" s="20">
        <v>1</v>
      </c>
      <c r="M234" s="20">
        <v>2</v>
      </c>
      <c r="N234" s="1" t="str">
        <f t="shared" si="110"/>
        <v>N</v>
      </c>
      <c r="O234" s="1" t="str">
        <f t="shared" si="111"/>
        <v>S</v>
      </c>
      <c r="P234" s="1">
        <f t="shared" si="112"/>
        <v>-1</v>
      </c>
      <c r="Q234" s="4">
        <f>IFERROR((SUMIF($J$2:K234,J234,$L$2:M234)-L234)/(COUNTIF($J$2:K234,J234)-1),0)</f>
        <v>1.4516129032258065</v>
      </c>
      <c r="R234" s="4">
        <f>IFERROR((SUMIF($AT$2:AT234,AT234,$AV$2:AW234)-AV234)/(COUNTIF($J$2:K234,J234)-1),0)</f>
        <v>0.58064516129032262</v>
      </c>
      <c r="S234" s="4">
        <f t="shared" si="94"/>
        <v>0.87096774193548387</v>
      </c>
      <c r="T234" s="5">
        <f>IFERROR((SUMIF($AY$2:AZ234,AY234,$BA$2:BB234)-BA234)/(COUNTIF($J$2:K234,K234)-1),0)</f>
        <v>1.4516129032258065</v>
      </c>
      <c r="U234" s="5">
        <f>IFERROR((SUMIF($BD$2:BE234,BD234,$BF$2:BG234)-BF234)/(COUNTIF($J$2:K234,K234)-1),0)</f>
        <v>1.3548387096774193</v>
      </c>
      <c r="V234" s="5">
        <f t="shared" si="95"/>
        <v>9.6774193548387233E-2</v>
      </c>
      <c r="W234" s="9">
        <f>IFERROR((SUMIF($J$2:J234,J234,L$2:L234)-L234)/(COUNTIF($J$2:J234,J234)-1),0)</f>
        <v>1.3846153846153846</v>
      </c>
      <c r="X234" s="9">
        <f>IFERROR((SUMIF($J$2:J234,J234,M$2:M234)-M234)/(COUNTIF($J$2:J234,J234)-1),0)</f>
        <v>1.3846153846153846</v>
      </c>
      <c r="Y234" s="9">
        <f t="shared" si="96"/>
        <v>0</v>
      </c>
      <c r="Z234" s="1">
        <f>IFERROR((SUMIF($K$2:K234,J234,$M$2:M234))/(COUNTIF($K$2:K234,J234)),0)</f>
        <v>1.5</v>
      </c>
      <c r="AA234" s="1">
        <f>IFERROR((SUMIF($K$2:K234,J234,$L$2:L234))/(COUNTIF($K$2:K234,J234)),0)</f>
        <v>1.3888888888888888</v>
      </c>
      <c r="AB234" s="1">
        <f t="shared" si="97"/>
        <v>0.11111111111111116</v>
      </c>
      <c r="AC234" s="9">
        <f>IFERROR((SUMIF($J$2:J234,K234,$L$2:L234))/(COUNTIF($J$2:J234,K234)),0)</f>
        <v>2.0625</v>
      </c>
      <c r="AD234" s="9">
        <f>IFERROR((SUMIF($J$2:J234,K234,$M$2:M234))/(COUNTIF($J$2:J234,K234)),0)</f>
        <v>1.4375</v>
      </c>
      <c r="AE234" s="9">
        <f t="shared" si="98"/>
        <v>0.625</v>
      </c>
      <c r="AF234" s="1">
        <f>IFERROR((SUMIF(K$2:K234,K234,M$2:M234)-M234)/(COUNTIF($K$2:K234,K234)-1),0)</f>
        <v>0.8</v>
      </c>
      <c r="AG234" s="1">
        <f>IFERROR((SUMIF(K$2:K234,K234,L$2:L234)-L234)/(COUNTIF($K$2:K234,K234)-1),0)</f>
        <v>1.2666666666666666</v>
      </c>
      <c r="AH234" s="1">
        <f t="shared" si="99"/>
        <v>-0.46666666666666656</v>
      </c>
      <c r="AI234" s="1">
        <f t="shared" si="100"/>
        <v>0</v>
      </c>
      <c r="AJ234" s="1">
        <f t="shared" si="101"/>
        <v>3</v>
      </c>
      <c r="AK234" s="1">
        <f>SUMIF($J$2:K234,J234,AI$2:AJ234)-AI234</f>
        <v>45</v>
      </c>
      <c r="AL234" s="1">
        <f>SUMIF($AY$2:AZ234,AY234,$BI$2:BJ234)-BI234</f>
        <v>42</v>
      </c>
      <c r="AM234" s="1">
        <f>IFERROR((AK234)/(COUNTIF($J$2:K234,J234)-1),0)</f>
        <v>1.4516129032258065</v>
      </c>
      <c r="AN234" s="1">
        <f>IFERROR((AL234)/(COUNTIF($J$2:K234,K234)-1),0)</f>
        <v>1.3548387096774193</v>
      </c>
      <c r="AP234" t="str">
        <f t="shared" si="113"/>
        <v>Wolfsberger AC</v>
      </c>
      <c r="AQ234">
        <f>COUNTIF($J$2:J234,J234)</f>
        <v>14</v>
      </c>
      <c r="AR234">
        <f>COUNTIF($K$2:K234,K234)</f>
        <v>16</v>
      </c>
      <c r="AT234" s="1" t="str">
        <f t="shared" si="114"/>
        <v>SKN St. Pölten</v>
      </c>
      <c r="AU234" s="1" t="str">
        <f t="shared" si="115"/>
        <v>FK Austria Wien</v>
      </c>
      <c r="AV234">
        <f t="shared" si="116"/>
        <v>2</v>
      </c>
      <c r="AW234" s="1">
        <f t="shared" si="117"/>
        <v>1</v>
      </c>
      <c r="AY234" t="str">
        <f t="shared" si="102"/>
        <v>FK Austria Wien</v>
      </c>
      <c r="AZ234" t="str">
        <f t="shared" si="103"/>
        <v>SKN St. Pölten</v>
      </c>
      <c r="BA234">
        <f t="shared" si="104"/>
        <v>2</v>
      </c>
      <c r="BB234">
        <f t="shared" si="105"/>
        <v>1</v>
      </c>
      <c r="BD234" t="str">
        <f t="shared" si="106"/>
        <v>FK Austria Wien</v>
      </c>
      <c r="BE234" t="str">
        <f t="shared" si="107"/>
        <v>SKN St. Pölten</v>
      </c>
      <c r="BF234">
        <f t="shared" si="118"/>
        <v>1</v>
      </c>
      <c r="BG234">
        <f t="shared" si="119"/>
        <v>2</v>
      </c>
      <c r="BI234">
        <f t="shared" si="108"/>
        <v>3</v>
      </c>
      <c r="BJ234">
        <f t="shared" si="109"/>
        <v>0</v>
      </c>
    </row>
    <row r="235" spans="1:62" x14ac:dyDescent="0.25">
      <c r="A235" t="s">
        <v>47</v>
      </c>
      <c r="B235" t="s">
        <v>278</v>
      </c>
      <c r="C235" t="s">
        <v>267</v>
      </c>
      <c r="D235" t="s">
        <v>124</v>
      </c>
      <c r="E235" t="s">
        <v>64</v>
      </c>
      <c r="F235" s="15">
        <v>0.70833333333333337</v>
      </c>
      <c r="G235" s="16">
        <v>9267</v>
      </c>
      <c r="H235" s="17">
        <v>4</v>
      </c>
      <c r="I235" s="17">
        <v>0</v>
      </c>
      <c r="J235" s="1" t="s">
        <v>68</v>
      </c>
      <c r="K235" s="1" t="s">
        <v>0</v>
      </c>
      <c r="L235" s="20">
        <v>2</v>
      </c>
      <c r="M235" s="20">
        <v>3</v>
      </c>
      <c r="N235" s="1" t="str">
        <f t="shared" si="110"/>
        <v>N</v>
      </c>
      <c r="O235" s="1" t="str">
        <f t="shared" si="111"/>
        <v>S</v>
      </c>
      <c r="P235" s="1">
        <f t="shared" si="112"/>
        <v>-1</v>
      </c>
      <c r="Q235" s="4">
        <f>IFERROR((SUMIF($J$2:K235,J235,$L$2:M235)-L235)/(COUNTIF($J$2:K235,J235)-1),0)</f>
        <v>1.0303030303030303</v>
      </c>
      <c r="R235" s="4">
        <f>IFERROR((SUMIF($AT$2:AT235,AT235,$AV$2:AW235)-AV235)/(COUNTIF($J$2:K235,J235)-1),0)</f>
        <v>0.60606060606060608</v>
      </c>
      <c r="S235" s="4">
        <f t="shared" si="94"/>
        <v>0.4242424242424242</v>
      </c>
      <c r="T235" s="5">
        <f>IFERROR((SUMIF($AY$2:AZ235,AY235,$BA$2:BB235)-BA235)/(COUNTIF($J$2:K235,K235)-1),0)</f>
        <v>2.0833333333333335</v>
      </c>
      <c r="U235" s="5">
        <f>IFERROR((SUMIF($BD$2:BE235,BD235,$BF$2:BG235)-BF235)/(COUNTIF($J$2:K235,K235)-1),0)</f>
        <v>0.80555555555555558</v>
      </c>
      <c r="V235" s="5">
        <f t="shared" si="95"/>
        <v>1.2777777777777779</v>
      </c>
      <c r="W235" s="9">
        <f>IFERROR((SUMIF($J$2:J235,J235,L$2:L235)-L235)/(COUNTIF($J$2:J235,J235)-1),0)</f>
        <v>1.1333333333333333</v>
      </c>
      <c r="X235" s="9">
        <f>IFERROR((SUMIF($J$2:J235,J235,M$2:M235)-M235)/(COUNTIF($J$2:J235,J235)-1),0)</f>
        <v>1.3333333333333333</v>
      </c>
      <c r="Y235" s="9">
        <f t="shared" si="96"/>
        <v>-0.19999999999999996</v>
      </c>
      <c r="Z235" s="1">
        <f>IFERROR((SUMIF($K$2:K235,J235,$M$2:M235))/(COUNTIF($K$2:K235,J235)),0)</f>
        <v>0.94444444444444442</v>
      </c>
      <c r="AA235" s="1">
        <f>IFERROR((SUMIF($K$2:K235,J235,$L$2:L235))/(COUNTIF($K$2:K235,J235)),0)</f>
        <v>1.3333333333333333</v>
      </c>
      <c r="AB235" s="1">
        <f t="shared" si="97"/>
        <v>-0.38888888888888884</v>
      </c>
      <c r="AC235" s="9">
        <f>IFERROR((SUMIF($J$2:J235,K235,$L$2:L235))/(COUNTIF($J$2:J235,K235)),0)</f>
        <v>2</v>
      </c>
      <c r="AD235" s="9">
        <f>IFERROR((SUMIF($J$2:J235,K235,$M$2:M235))/(COUNTIF($J$2:J235,K235)),0)</f>
        <v>0.88888888888888884</v>
      </c>
      <c r="AE235" s="9">
        <f t="shared" si="98"/>
        <v>1.1111111111111112</v>
      </c>
      <c r="AF235" s="1">
        <f>IFERROR((SUMIF(K$2:K235,K235,M$2:M235)-M235)/(COUNTIF($K$2:K235,K235)-1),0)</f>
        <v>2.1666666666666665</v>
      </c>
      <c r="AG235" s="1">
        <f>IFERROR((SUMIF(K$2:K235,K235,L$2:L235)-L235)/(COUNTIF($K$2:K235,K235)-1),0)</f>
        <v>0.72222222222222221</v>
      </c>
      <c r="AH235" s="1">
        <f t="shared" si="99"/>
        <v>1.4444444444444442</v>
      </c>
      <c r="AI235" s="1">
        <f t="shared" si="100"/>
        <v>0</v>
      </c>
      <c r="AJ235" s="1">
        <f t="shared" si="101"/>
        <v>3</v>
      </c>
      <c r="AK235" s="1">
        <f>SUMIF($J$2:K235,J235,AI$2:AJ235)-AI235</f>
        <v>40</v>
      </c>
      <c r="AL235" s="1">
        <f>SUMIF($AY$2:AZ235,AY235,$BI$2:BJ235)-BI235</f>
        <v>73</v>
      </c>
      <c r="AM235" s="1">
        <f>IFERROR((AK235)/(COUNTIF($J$2:K235,J235)-1),0)</f>
        <v>1.2121212121212122</v>
      </c>
      <c r="AN235" s="1">
        <f>IFERROR((AL235)/(COUNTIF($J$2:K235,K235)-1),0)</f>
        <v>2.0277777777777777</v>
      </c>
      <c r="AP235" t="str">
        <f t="shared" si="113"/>
        <v>TSV Hartberg</v>
      </c>
      <c r="AQ235">
        <f>COUNTIF($J$2:J235,J235)</f>
        <v>16</v>
      </c>
      <c r="AR235">
        <f>COUNTIF($K$2:K235,K235)</f>
        <v>19</v>
      </c>
      <c r="AT235" s="1" t="str">
        <f t="shared" si="114"/>
        <v>SK Sturm Graz</v>
      </c>
      <c r="AU235" s="1" t="str">
        <f t="shared" si="115"/>
        <v>LASK</v>
      </c>
      <c r="AV235">
        <f t="shared" si="116"/>
        <v>3</v>
      </c>
      <c r="AW235" s="1">
        <f t="shared" si="117"/>
        <v>2</v>
      </c>
      <c r="AY235" t="str">
        <f t="shared" si="102"/>
        <v>LASK</v>
      </c>
      <c r="AZ235" t="str">
        <f t="shared" si="103"/>
        <v>SK Sturm Graz</v>
      </c>
      <c r="BA235">
        <f t="shared" si="104"/>
        <v>3</v>
      </c>
      <c r="BB235">
        <f t="shared" si="105"/>
        <v>2</v>
      </c>
      <c r="BD235" t="str">
        <f t="shared" si="106"/>
        <v>LASK</v>
      </c>
      <c r="BE235" t="str">
        <f t="shared" si="107"/>
        <v>SK Sturm Graz</v>
      </c>
      <c r="BF235">
        <f t="shared" si="118"/>
        <v>2</v>
      </c>
      <c r="BG235">
        <f t="shared" si="119"/>
        <v>3</v>
      </c>
      <c r="BI235">
        <f t="shared" si="108"/>
        <v>3</v>
      </c>
      <c r="BJ235">
        <f t="shared" si="109"/>
        <v>0</v>
      </c>
    </row>
    <row r="236" spans="1:62" x14ac:dyDescent="0.25">
      <c r="A236" t="s">
        <v>47</v>
      </c>
      <c r="B236" t="s">
        <v>278</v>
      </c>
      <c r="C236" t="s">
        <v>267</v>
      </c>
      <c r="D236" t="s">
        <v>124</v>
      </c>
      <c r="E236" t="s">
        <v>64</v>
      </c>
      <c r="F236" s="15">
        <v>0.60416666666666663</v>
      </c>
      <c r="G236" s="16">
        <v>3409</v>
      </c>
      <c r="H236" s="17">
        <v>4</v>
      </c>
      <c r="I236" s="17">
        <v>0</v>
      </c>
      <c r="J236" s="1" t="s">
        <v>49</v>
      </c>
      <c r="K236" s="1" t="s">
        <v>40</v>
      </c>
      <c r="L236" s="20">
        <v>2</v>
      </c>
      <c r="M236" s="20">
        <v>1</v>
      </c>
      <c r="N236" s="1" t="str">
        <f t="shared" si="110"/>
        <v>S</v>
      </c>
      <c r="O236" s="1" t="str">
        <f t="shared" si="111"/>
        <v>N</v>
      </c>
      <c r="P236" s="1">
        <f t="shared" si="112"/>
        <v>1</v>
      </c>
      <c r="Q236" s="4">
        <f>IFERROR((SUMIF($J$2:K236,J236,$L$2:M236)-L236)/(COUNTIF($J$2:K236,J236)-1),0)</f>
        <v>1.5</v>
      </c>
      <c r="R236" s="4">
        <f>IFERROR((SUMIF($AT$2:AT236,AT236,$AV$2:AW236)-AV236)/(COUNTIF($J$2:K236,J236)-1),0)</f>
        <v>0.76666666666666672</v>
      </c>
      <c r="S236" s="4">
        <f t="shared" si="94"/>
        <v>0.73333333333333328</v>
      </c>
      <c r="T236" s="5">
        <f>IFERROR((SUMIF($AY$2:AZ236,AY236,$BA$2:BB236)-BA236)/(COUNTIF($J$2:K236,K236)-1),0)</f>
        <v>2.5434782608695654</v>
      </c>
      <c r="U236" s="5">
        <f>IFERROR((SUMIF($BD$2:BE236,BD236,$BF$2:BG236)-BF236)/(COUNTIF($J$2:K236,K236)-1),0)</f>
        <v>0.80434782608695654</v>
      </c>
      <c r="V236" s="5">
        <f t="shared" si="95"/>
        <v>1.7391304347826089</v>
      </c>
      <c r="W236" s="9">
        <f>IFERROR((SUMIF($J$2:J236,J236,L$2:L236)-L236)/(COUNTIF($J$2:J236,J236)-1),0)</f>
        <v>1.5333333333333334</v>
      </c>
      <c r="X236" s="9">
        <f>IFERROR((SUMIF($J$2:J236,J236,M$2:M236)-M236)/(COUNTIF($J$2:J236,J236)-1),0)</f>
        <v>1.5333333333333334</v>
      </c>
      <c r="Y236" s="9">
        <f t="shared" si="96"/>
        <v>0</v>
      </c>
      <c r="Z236" s="1">
        <f>IFERROR((SUMIF($K$2:K236,J236,$M$2:M236))/(COUNTIF($K$2:K236,J236)),0)</f>
        <v>1.4666666666666666</v>
      </c>
      <c r="AA236" s="1">
        <f>IFERROR((SUMIF($K$2:K236,J236,$L$2:L236))/(COUNTIF($K$2:K236,J236)),0)</f>
        <v>1.4</v>
      </c>
      <c r="AB236" s="1">
        <f t="shared" si="97"/>
        <v>6.6666666666666652E-2</v>
      </c>
      <c r="AC236" s="9">
        <f>IFERROR((SUMIF($J$2:J236,K236,$L$2:L236))/(COUNTIF($J$2:J236,K236)),0)</f>
        <v>2.5714285714285716</v>
      </c>
      <c r="AD236" s="9">
        <f>IFERROR((SUMIF($J$2:J236,K236,$M$2:M236))/(COUNTIF($J$2:J236,K236)),0)</f>
        <v>0.61904761904761907</v>
      </c>
      <c r="AE236" s="9">
        <f t="shared" si="98"/>
        <v>1.9523809523809526</v>
      </c>
      <c r="AF236" s="1">
        <f>IFERROR((SUMIF(K$2:K236,K236,M$2:M236)-M236)/(COUNTIF($K$2:K236,K236)-1),0)</f>
        <v>2.52</v>
      </c>
      <c r="AG236" s="1">
        <f>IFERROR((SUMIF(K$2:K236,K236,L$2:L236)-L236)/(COUNTIF($K$2:K236,K236)-1),0)</f>
        <v>0.96</v>
      </c>
      <c r="AH236" s="1">
        <f t="shared" si="99"/>
        <v>1.56</v>
      </c>
      <c r="AI236" s="1">
        <f t="shared" si="100"/>
        <v>3</v>
      </c>
      <c r="AJ236" s="1">
        <f t="shared" si="101"/>
        <v>0</v>
      </c>
      <c r="AK236" s="1">
        <f>SUMIF($J$2:K236,J236,AI$2:AJ236)-AI236</f>
        <v>43</v>
      </c>
      <c r="AL236" s="1">
        <f>SUMIF($AY$2:AZ236,AY236,$BI$2:BJ236)-BI236</f>
        <v>115</v>
      </c>
      <c r="AM236" s="1">
        <f>IFERROR((AK236)/(COUNTIF($J$2:K236,J236)-1),0)</f>
        <v>1.4333333333333333</v>
      </c>
      <c r="AN236" s="1">
        <f>IFERROR((AL236)/(COUNTIF($J$2:K236,K236)-1),0)</f>
        <v>2.5</v>
      </c>
      <c r="AP236" t="str">
        <f t="shared" si="113"/>
        <v>FK Austria Wien</v>
      </c>
      <c r="AQ236">
        <f>COUNTIF($J$2:J236,J236)</f>
        <v>16</v>
      </c>
      <c r="AR236">
        <f>COUNTIF($K$2:K236,K236)</f>
        <v>26</v>
      </c>
      <c r="AT236" s="1" t="str">
        <f t="shared" si="114"/>
        <v>Wolfsberger AC</v>
      </c>
      <c r="AU236" s="1" t="str">
        <f t="shared" si="115"/>
        <v>Red Bull Salzburg</v>
      </c>
      <c r="AV236">
        <f t="shared" si="116"/>
        <v>1</v>
      </c>
      <c r="AW236" s="1">
        <f t="shared" si="117"/>
        <v>2</v>
      </c>
      <c r="AY236" t="str">
        <f t="shared" si="102"/>
        <v>Red Bull Salzburg</v>
      </c>
      <c r="AZ236" t="str">
        <f t="shared" si="103"/>
        <v>Wolfsberger AC</v>
      </c>
      <c r="BA236">
        <f t="shared" si="104"/>
        <v>1</v>
      </c>
      <c r="BB236">
        <f t="shared" si="105"/>
        <v>2</v>
      </c>
      <c r="BD236" t="str">
        <f t="shared" si="106"/>
        <v>Red Bull Salzburg</v>
      </c>
      <c r="BE236" t="str">
        <f t="shared" si="107"/>
        <v>Wolfsberger AC</v>
      </c>
      <c r="BF236">
        <f t="shared" si="118"/>
        <v>2</v>
      </c>
      <c r="BG236">
        <f t="shared" si="119"/>
        <v>1</v>
      </c>
      <c r="BI236">
        <f t="shared" si="108"/>
        <v>0</v>
      </c>
      <c r="BJ236">
        <f t="shared" si="109"/>
        <v>3</v>
      </c>
    </row>
    <row r="237" spans="1:62" x14ac:dyDescent="0.25">
      <c r="A237" t="s">
        <v>41</v>
      </c>
      <c r="B237" t="s">
        <v>334</v>
      </c>
      <c r="C237" t="s">
        <v>267</v>
      </c>
      <c r="D237" t="s">
        <v>134</v>
      </c>
      <c r="E237" t="s">
        <v>46</v>
      </c>
      <c r="F237" s="15">
        <v>0.6875</v>
      </c>
      <c r="G237" s="16">
        <v>24200</v>
      </c>
      <c r="H237" s="17">
        <v>3</v>
      </c>
      <c r="I237" s="17">
        <v>0</v>
      </c>
      <c r="J237" s="1" t="s">
        <v>40</v>
      </c>
      <c r="K237" s="1" t="s">
        <v>71</v>
      </c>
      <c r="L237" s="20">
        <v>2</v>
      </c>
      <c r="M237" s="20">
        <v>0</v>
      </c>
      <c r="N237" s="1" t="str">
        <f t="shared" si="110"/>
        <v>S</v>
      </c>
      <c r="O237" s="1" t="str">
        <f t="shared" si="111"/>
        <v>N</v>
      </c>
      <c r="P237" s="1">
        <f t="shared" si="112"/>
        <v>2</v>
      </c>
      <c r="Q237" s="4">
        <f>IFERROR((SUMIF($J$2:K237,J237,$L$2:M237)-L237)/(COUNTIF($J$2:K237,J237)-1),0)</f>
        <v>2.5106382978723403</v>
      </c>
      <c r="R237" s="4">
        <f>IFERROR((SUMIF($AT$2:AT237,AT237,$AV$2:AW237)-AV237)/(COUNTIF($J$2:K237,J237)-1),0)</f>
        <v>0.27659574468085107</v>
      </c>
      <c r="S237" s="4">
        <f t="shared" si="94"/>
        <v>2.2340425531914891</v>
      </c>
      <c r="T237" s="5">
        <f>IFERROR((SUMIF($AY$2:AZ237,AY237,$BA$2:BB237)-BA237)/(COUNTIF($J$2:K237,K237)-1),0)</f>
        <v>1.6363636363636365</v>
      </c>
      <c r="U237" s="5">
        <f>IFERROR((SUMIF($BD$2:BE237,BD237,$BF$2:BG237)-BF237)/(COUNTIF($J$2:K237,K237)-1),0)</f>
        <v>1.2954545454545454</v>
      </c>
      <c r="V237" s="5">
        <f t="shared" si="95"/>
        <v>0.34090909090909105</v>
      </c>
      <c r="W237" s="9">
        <f>IFERROR((SUMIF($J$2:J237,J237,L$2:L237)-L237)/(COUNTIF($J$2:J237,J237)-1),0)</f>
        <v>2.5714285714285716</v>
      </c>
      <c r="X237" s="9">
        <f>IFERROR((SUMIF($J$2:J237,J237,M$2:M237)-M237)/(COUNTIF($J$2:J237,J237)-1),0)</f>
        <v>0.61904761904761907</v>
      </c>
      <c r="Y237" s="9">
        <f t="shared" si="96"/>
        <v>1.9523809523809526</v>
      </c>
      <c r="Z237" s="1">
        <f>IFERROR((SUMIF($K$2:K237,J237,$M$2:M237))/(COUNTIF($K$2:K237,J237)),0)</f>
        <v>2.4615384615384617</v>
      </c>
      <c r="AA237" s="1">
        <f>IFERROR((SUMIF($K$2:K237,J237,$L$2:L237))/(COUNTIF($K$2:K237,J237)),0)</f>
        <v>1</v>
      </c>
      <c r="AB237" s="1">
        <f t="shared" si="97"/>
        <v>1.4615384615384617</v>
      </c>
      <c r="AC237" s="9">
        <f>IFERROR((SUMIF($J$2:J237,K237,$L$2:L237))/(COUNTIF($J$2:J237,K237)),0)</f>
        <v>1.5714285714285714</v>
      </c>
      <c r="AD237" s="9">
        <f>IFERROR((SUMIF($J$2:J237,K237,$M$2:M237))/(COUNTIF($J$2:J237,K237)),0)</f>
        <v>0.80952380952380953</v>
      </c>
      <c r="AE237" s="9">
        <f t="shared" si="98"/>
        <v>0.76190476190476186</v>
      </c>
      <c r="AF237" s="1">
        <f>IFERROR((SUMIF(K$2:K237,K237,M$2:M237)-M237)/(COUNTIF($K$2:K237,K237)-1),0)</f>
        <v>1.6956521739130435</v>
      </c>
      <c r="AG237" s="1">
        <f>IFERROR((SUMIF(K$2:K237,K237,L$2:L237)-L237)/(COUNTIF($K$2:K237,K237)-1),0)</f>
        <v>1.7391304347826086</v>
      </c>
      <c r="AH237" s="1">
        <f t="shared" si="99"/>
        <v>-4.3478260869565188E-2</v>
      </c>
      <c r="AI237" s="1">
        <f t="shared" si="100"/>
        <v>3</v>
      </c>
      <c r="AJ237" s="1">
        <f t="shared" si="101"/>
        <v>0</v>
      </c>
      <c r="AK237" s="1">
        <f>SUMIF($J$2:K237,J237,AI$2:AJ237)-AI237</f>
        <v>115</v>
      </c>
      <c r="AL237" s="1">
        <f>SUMIF($AY$2:AZ237,AY237,$BI$2:BJ237)-BI237</f>
        <v>67</v>
      </c>
      <c r="AM237" s="1">
        <f>IFERROR((AK237)/(COUNTIF($J$2:K237,J237)-1),0)</f>
        <v>2.4468085106382977</v>
      </c>
      <c r="AN237" s="1">
        <f>IFERROR((AL237)/(COUNTIF($J$2:K237,K237)-1),0)</f>
        <v>1.5227272727272727</v>
      </c>
      <c r="AP237" t="str">
        <f t="shared" si="113"/>
        <v>LASK</v>
      </c>
      <c r="AQ237">
        <f>COUNTIF($J$2:J237,J237)</f>
        <v>22</v>
      </c>
      <c r="AR237">
        <f>COUNTIF($K$2:K237,K237)</f>
        <v>24</v>
      </c>
      <c r="AT237" s="1" t="str">
        <f t="shared" si="114"/>
        <v>Red Bull Salzburg</v>
      </c>
      <c r="AU237" s="1" t="str">
        <f t="shared" si="115"/>
        <v>SK Rapid Wien</v>
      </c>
      <c r="AV237">
        <f t="shared" si="116"/>
        <v>0</v>
      </c>
      <c r="AW237" s="1">
        <f t="shared" si="117"/>
        <v>2</v>
      </c>
      <c r="AY237" t="str">
        <f t="shared" si="102"/>
        <v>SK Rapid Wien</v>
      </c>
      <c r="AZ237" t="str">
        <f t="shared" si="103"/>
        <v>Red Bull Salzburg</v>
      </c>
      <c r="BA237">
        <f t="shared" si="104"/>
        <v>0</v>
      </c>
      <c r="BB237">
        <f t="shared" si="105"/>
        <v>2</v>
      </c>
      <c r="BD237" t="str">
        <f t="shared" si="106"/>
        <v>SK Rapid Wien</v>
      </c>
      <c r="BE237" t="str">
        <f t="shared" si="107"/>
        <v>Red Bull Salzburg</v>
      </c>
      <c r="BF237">
        <f t="shared" si="118"/>
        <v>2</v>
      </c>
      <c r="BG237">
        <f t="shared" si="119"/>
        <v>0</v>
      </c>
      <c r="BI237">
        <f t="shared" si="108"/>
        <v>0</v>
      </c>
      <c r="BJ237">
        <f t="shared" si="109"/>
        <v>3</v>
      </c>
    </row>
    <row r="238" spans="1:62" x14ac:dyDescent="0.25">
      <c r="A238" t="s">
        <v>47</v>
      </c>
      <c r="B238" t="s">
        <v>363</v>
      </c>
      <c r="C238" t="s">
        <v>267</v>
      </c>
      <c r="D238" t="s">
        <v>134</v>
      </c>
      <c r="E238" t="s">
        <v>43</v>
      </c>
      <c r="F238" s="15">
        <v>0.70833333333333337</v>
      </c>
      <c r="G238" s="16">
        <v>3800</v>
      </c>
      <c r="H238" s="17">
        <v>3</v>
      </c>
      <c r="I238" s="17">
        <v>0</v>
      </c>
      <c r="J238" s="1" t="s">
        <v>56</v>
      </c>
      <c r="K238" s="1" t="s">
        <v>71</v>
      </c>
      <c r="L238" s="20">
        <v>3</v>
      </c>
      <c r="M238" s="20">
        <v>4</v>
      </c>
      <c r="N238" s="1" t="str">
        <f t="shared" si="110"/>
        <v>N</v>
      </c>
      <c r="O238" s="1" t="str">
        <f t="shared" si="111"/>
        <v>S</v>
      </c>
      <c r="P238" s="1">
        <f t="shared" si="112"/>
        <v>-1</v>
      </c>
      <c r="Q238" s="4">
        <f>IFERROR((SUMIF($J$2:K238,J238,$L$2:M238)-L238)/(COUNTIF($J$2:K238,J238)-1),0)</f>
        <v>1.0666666666666667</v>
      </c>
      <c r="R238" s="4">
        <f>IFERROR((SUMIF($AT$2:AT238,AT238,$AV$2:AW238)-AV238)/(COUNTIF($J$2:K238,J238)-1),0)</f>
        <v>0.8666666666666667</v>
      </c>
      <c r="S238" s="4">
        <f t="shared" si="94"/>
        <v>0.19999999999999996</v>
      </c>
      <c r="T238" s="5">
        <f>IFERROR((SUMIF($AY$2:AZ238,AY238,$BA$2:BB238)-BA238)/(COUNTIF($J$2:K238,K238)-1),0)</f>
        <v>1.6</v>
      </c>
      <c r="U238" s="5">
        <f>IFERROR((SUMIF($BD$2:BE238,BD238,$BF$2:BG238)-BF238)/(COUNTIF($J$2:K238,K238)-1),0)</f>
        <v>1.3111111111111111</v>
      </c>
      <c r="V238" s="5">
        <f t="shared" si="95"/>
        <v>0.28888888888888897</v>
      </c>
      <c r="W238" s="9">
        <f>IFERROR((SUMIF($J$2:J238,J238,L$2:L238)-L238)/(COUNTIF($J$2:J238,J238)-1),0)</f>
        <v>1.2142857142857142</v>
      </c>
      <c r="X238" s="9">
        <f>IFERROR((SUMIF($J$2:J238,J238,M$2:M238)-M238)/(COUNTIF($J$2:J238,J238)-1),0)</f>
        <v>1.8571428571428572</v>
      </c>
      <c r="Y238" s="9">
        <f t="shared" si="96"/>
        <v>-0.64285714285714302</v>
      </c>
      <c r="Z238" s="1">
        <f>IFERROR((SUMIF($K$2:K238,J238,$M$2:M238))/(COUNTIF($K$2:K238,J238)),0)</f>
        <v>0.9375</v>
      </c>
      <c r="AA238" s="1">
        <f>IFERROR((SUMIF($K$2:K238,J238,$L$2:L238))/(COUNTIF($K$2:K238,J238)),0)</f>
        <v>1.9375</v>
      </c>
      <c r="AB238" s="1">
        <f t="shared" si="97"/>
        <v>-1</v>
      </c>
      <c r="AC238" s="9">
        <f>IFERROR((SUMIF($J$2:J238,K238,$L$2:L238))/(COUNTIF($J$2:J238,K238)),0)</f>
        <v>1.5714285714285714</v>
      </c>
      <c r="AD238" s="9">
        <f>IFERROR((SUMIF($J$2:J238,K238,$M$2:M238))/(COUNTIF($J$2:J238,K238)),0)</f>
        <v>0.80952380952380953</v>
      </c>
      <c r="AE238" s="9">
        <f t="shared" si="98"/>
        <v>0.76190476190476186</v>
      </c>
      <c r="AF238" s="1">
        <f>IFERROR((SUMIF(K$2:K238,K238,M$2:M238)-M238)/(COUNTIF($K$2:K238,K238)-1),0)</f>
        <v>1.625</v>
      </c>
      <c r="AG238" s="1">
        <f>IFERROR((SUMIF(K$2:K238,K238,L$2:L238)-L238)/(COUNTIF($K$2:K238,K238)-1),0)</f>
        <v>1.75</v>
      </c>
      <c r="AH238" s="1">
        <f t="shared" si="99"/>
        <v>-0.125</v>
      </c>
      <c r="AI238" s="1">
        <f t="shared" si="100"/>
        <v>0</v>
      </c>
      <c r="AJ238" s="1">
        <f t="shared" si="101"/>
        <v>3</v>
      </c>
      <c r="AK238" s="1">
        <f>SUMIF($J$2:K238,J238,AI$2:AJ238)-AI238</f>
        <v>26</v>
      </c>
      <c r="AL238" s="1">
        <f>SUMIF($AY$2:AZ238,AY238,$BI$2:BJ238)-BI238</f>
        <v>67</v>
      </c>
      <c r="AM238" s="1">
        <f>IFERROR((AK238)/(COUNTIF($J$2:K238,J238)-1),0)</f>
        <v>0.8666666666666667</v>
      </c>
      <c r="AN238" s="1">
        <f>IFERROR((AL238)/(COUNTIF($J$2:K238,K238)-1),0)</f>
        <v>1.4888888888888889</v>
      </c>
      <c r="AP238" t="str">
        <f t="shared" si="113"/>
        <v>SK Rapid Wien</v>
      </c>
      <c r="AQ238">
        <f>COUNTIF($J$2:J238,J238)</f>
        <v>15</v>
      </c>
      <c r="AR238">
        <f>COUNTIF($K$2:K238,K238)</f>
        <v>25</v>
      </c>
      <c r="AT238" s="1" t="str">
        <f t="shared" si="114"/>
        <v>FC Admira Wacker Mödling</v>
      </c>
      <c r="AU238" s="1" t="str">
        <f t="shared" si="115"/>
        <v>SK Rapid Wien</v>
      </c>
      <c r="AV238">
        <f t="shared" si="116"/>
        <v>4</v>
      </c>
      <c r="AW238" s="1">
        <f t="shared" si="117"/>
        <v>3</v>
      </c>
      <c r="AY238" t="str">
        <f t="shared" si="102"/>
        <v>SK Rapid Wien</v>
      </c>
      <c r="AZ238" t="str">
        <f t="shared" si="103"/>
        <v>FC Admira Wacker Mödling</v>
      </c>
      <c r="BA238">
        <f t="shared" si="104"/>
        <v>4</v>
      </c>
      <c r="BB238">
        <f t="shared" si="105"/>
        <v>3</v>
      </c>
      <c r="BD238" t="str">
        <f t="shared" si="106"/>
        <v>SK Rapid Wien</v>
      </c>
      <c r="BE238" t="str">
        <f t="shared" si="107"/>
        <v>FC Admira Wacker Mödling</v>
      </c>
      <c r="BF238">
        <f t="shared" si="118"/>
        <v>3</v>
      </c>
      <c r="BG238">
        <f t="shared" si="119"/>
        <v>4</v>
      </c>
      <c r="BI238">
        <f t="shared" si="108"/>
        <v>3</v>
      </c>
      <c r="BJ238">
        <f t="shared" si="109"/>
        <v>0</v>
      </c>
    </row>
    <row r="239" spans="1:62" x14ac:dyDescent="0.25">
      <c r="A239" t="s">
        <v>47</v>
      </c>
      <c r="B239" t="s">
        <v>363</v>
      </c>
      <c r="C239" t="s">
        <v>267</v>
      </c>
      <c r="D239" t="s">
        <v>134</v>
      </c>
      <c r="E239" t="s">
        <v>43</v>
      </c>
      <c r="F239" s="15">
        <v>0.70833333333333337</v>
      </c>
      <c r="G239" s="16">
        <v>4217</v>
      </c>
      <c r="H239" s="17">
        <v>7</v>
      </c>
      <c r="I239" s="17">
        <v>0</v>
      </c>
      <c r="J239" s="1" t="s">
        <v>245</v>
      </c>
      <c r="K239" s="1" t="s">
        <v>216</v>
      </c>
      <c r="L239" s="20">
        <v>1</v>
      </c>
      <c r="M239" s="20">
        <v>0</v>
      </c>
      <c r="N239" s="1" t="str">
        <f t="shared" si="110"/>
        <v>S</v>
      </c>
      <c r="O239" s="1" t="str">
        <f t="shared" si="111"/>
        <v>N</v>
      </c>
      <c r="P239" s="1">
        <f t="shared" si="112"/>
        <v>1</v>
      </c>
      <c r="Q239" s="4">
        <f>IFERROR((SUMIF($J$2:K239,J239,$L$2:M239)-L239)/(COUNTIF($J$2:K239,J239)-1),0)</f>
        <v>1.096774193548387</v>
      </c>
      <c r="R239" s="4">
        <f>IFERROR((SUMIF($AT$2:AT239,AT239,$AV$2:AW239)-AV239)/(COUNTIF($J$2:K239,J239)-1),0)</f>
        <v>0.70967741935483875</v>
      </c>
      <c r="S239" s="4">
        <f t="shared" si="94"/>
        <v>0.38709677419354827</v>
      </c>
      <c r="T239" s="5">
        <f>IFERROR((SUMIF($AY$2:AZ239,AY239,$BA$2:BB239)-BA239)/(COUNTIF($J$2:K239,K239)-1),0)</f>
        <v>1.6451612903225807</v>
      </c>
      <c r="U239" s="5">
        <f>IFERROR((SUMIF($BD$2:BE239,BD239,$BF$2:BG239)-BF239)/(COUNTIF($J$2:K239,K239)-1),0)</f>
        <v>2.161290322580645</v>
      </c>
      <c r="V239" s="5">
        <f t="shared" si="95"/>
        <v>-0.51612903225806428</v>
      </c>
      <c r="W239" s="9">
        <f>IFERROR((SUMIF($J$2:J239,J239,L$2:L239)-L239)/(COUNTIF($J$2:J239,J239)-1),0)</f>
        <v>0.5714285714285714</v>
      </c>
      <c r="X239" s="9">
        <f>IFERROR((SUMIF($J$2:J239,J239,M$2:M239)-M239)/(COUNTIF($J$2:J239,J239)-1),0)</f>
        <v>1.5714285714285714</v>
      </c>
      <c r="Y239" s="9">
        <f t="shared" si="96"/>
        <v>-1</v>
      </c>
      <c r="Z239" s="1">
        <f>IFERROR((SUMIF($K$2:K239,J239,$M$2:M239))/(COUNTIF($K$2:K239,J239)),0)</f>
        <v>1.5294117647058822</v>
      </c>
      <c r="AA239" s="1">
        <f>IFERROR((SUMIF($K$2:K239,J239,$L$2:L239))/(COUNTIF($K$2:K239,J239)),0)</f>
        <v>1.8823529411764706</v>
      </c>
      <c r="AB239" s="1">
        <f t="shared" si="97"/>
        <v>-0.35294117647058831</v>
      </c>
      <c r="AC239" s="9">
        <f>IFERROR((SUMIF($J$2:J239,K239,$L$2:L239))/(COUNTIF($J$2:J239,K239)),0)</f>
        <v>1.5</v>
      </c>
      <c r="AD239" s="9">
        <f>IFERROR((SUMIF($J$2:J239,K239,$M$2:M239))/(COUNTIF($J$2:J239,K239)),0)</f>
        <v>1.5</v>
      </c>
      <c r="AE239" s="9">
        <f t="shared" si="98"/>
        <v>0</v>
      </c>
      <c r="AF239" s="1">
        <f>IFERROR((SUMIF(K$2:K239,K239,M$2:M239)-M239)/(COUNTIF($K$2:K239,K239)-1),0)</f>
        <v>1.8</v>
      </c>
      <c r="AG239" s="1">
        <f>IFERROR((SUMIF(K$2:K239,K239,L$2:L239)-L239)/(COUNTIF($K$2:K239,K239)-1),0)</f>
        <v>2.8666666666666667</v>
      </c>
      <c r="AH239" s="1">
        <f t="shared" si="99"/>
        <v>-1.0666666666666667</v>
      </c>
      <c r="AI239" s="1">
        <f t="shared" si="100"/>
        <v>3</v>
      </c>
      <c r="AJ239" s="1">
        <f t="shared" si="101"/>
        <v>0</v>
      </c>
      <c r="AK239" s="1">
        <f>SUMIF($J$2:K239,J239,AI$2:AJ239)-AI239</f>
        <v>29</v>
      </c>
      <c r="AL239" s="1">
        <f>SUMIF($AY$2:AZ239,AY239,$BI$2:BJ239)-BI239</f>
        <v>36</v>
      </c>
      <c r="AM239" s="1">
        <f>IFERROR((AK239)/(COUNTIF($J$2:K239,J239)-1),0)</f>
        <v>0.93548387096774188</v>
      </c>
      <c r="AN239" s="1">
        <f>IFERROR((AL239)/(COUNTIF($J$2:K239,K239)-1),0)</f>
        <v>1.1612903225806452</v>
      </c>
      <c r="AP239" t="str">
        <f t="shared" si="113"/>
        <v>SK Sturm Graz</v>
      </c>
      <c r="AQ239">
        <f>COUNTIF($J$2:J239,J239)</f>
        <v>15</v>
      </c>
      <c r="AR239">
        <f>COUNTIF($K$2:K239,K239)</f>
        <v>16</v>
      </c>
      <c r="AT239" s="1" t="str">
        <f t="shared" si="114"/>
        <v>FC Wacker Innsbruck</v>
      </c>
      <c r="AU239" s="1" t="str">
        <f t="shared" si="115"/>
        <v>TSV Hartberg</v>
      </c>
      <c r="AV239">
        <f t="shared" si="116"/>
        <v>0</v>
      </c>
      <c r="AW239" s="1">
        <f t="shared" si="117"/>
        <v>1</v>
      </c>
      <c r="AY239" t="str">
        <f t="shared" si="102"/>
        <v>TSV Hartberg</v>
      </c>
      <c r="AZ239" t="str">
        <f t="shared" si="103"/>
        <v>FC Wacker Innsbruck</v>
      </c>
      <c r="BA239">
        <f t="shared" si="104"/>
        <v>0</v>
      </c>
      <c r="BB239">
        <f t="shared" si="105"/>
        <v>1</v>
      </c>
      <c r="BD239" t="str">
        <f t="shared" si="106"/>
        <v>TSV Hartberg</v>
      </c>
      <c r="BE239" t="str">
        <f t="shared" si="107"/>
        <v>FC Wacker Innsbruck</v>
      </c>
      <c r="BF239">
        <f t="shared" si="118"/>
        <v>1</v>
      </c>
      <c r="BG239">
        <f t="shared" si="119"/>
        <v>0</v>
      </c>
      <c r="BI239">
        <f t="shared" si="108"/>
        <v>0</v>
      </c>
      <c r="BJ239">
        <f t="shared" si="109"/>
        <v>3</v>
      </c>
    </row>
    <row r="240" spans="1:62" x14ac:dyDescent="0.25">
      <c r="A240" t="s">
        <v>47</v>
      </c>
      <c r="B240" t="s">
        <v>279</v>
      </c>
      <c r="C240" t="s">
        <v>267</v>
      </c>
      <c r="D240" t="s">
        <v>134</v>
      </c>
      <c r="E240" t="s">
        <v>64</v>
      </c>
      <c r="F240" s="15">
        <v>0.70833333333333337</v>
      </c>
      <c r="G240" s="16">
        <v>9578</v>
      </c>
      <c r="H240" s="17">
        <v>7</v>
      </c>
      <c r="I240" s="17">
        <v>0</v>
      </c>
      <c r="J240" s="1" t="s">
        <v>80</v>
      </c>
      <c r="K240" s="1" t="s">
        <v>40</v>
      </c>
      <c r="L240" s="20">
        <v>1</v>
      </c>
      <c r="M240" s="20">
        <v>2</v>
      </c>
      <c r="N240" s="1" t="str">
        <f t="shared" si="110"/>
        <v>N</v>
      </c>
      <c r="O240" s="1" t="str">
        <f t="shared" si="111"/>
        <v>S</v>
      </c>
      <c r="P240" s="1">
        <f t="shared" si="112"/>
        <v>-1</v>
      </c>
      <c r="Q240" s="4">
        <f>IFERROR((SUMIF($J$2:K240,J240,$L$2:M240)-L240)/(COUNTIF($J$2:K240,J240)-1),0)</f>
        <v>1.46875</v>
      </c>
      <c r="R240" s="4">
        <f>IFERROR((SUMIF($AT$2:AT240,AT240,$AV$2:AW240)-AV240)/(COUNTIF($J$2:K240,J240)-1),0)</f>
        <v>0.71875</v>
      </c>
      <c r="S240" s="4">
        <f t="shared" si="94"/>
        <v>0.75</v>
      </c>
      <c r="T240" s="5">
        <f>IFERROR((SUMIF($AY$2:AZ240,AY240,$BA$2:BB240)-BA240)/(COUNTIF($J$2:K240,K240)-1),0)</f>
        <v>2.5</v>
      </c>
      <c r="U240" s="5">
        <f>IFERROR((SUMIF($BD$2:BE240,BD240,$BF$2:BG240)-BF240)/(COUNTIF($J$2:K240,K240)-1),0)</f>
        <v>0.8125</v>
      </c>
      <c r="V240" s="5">
        <f t="shared" si="95"/>
        <v>1.6875</v>
      </c>
      <c r="W240" s="9">
        <f>IFERROR((SUMIF($J$2:J240,J240,L$2:L240)-L240)/(COUNTIF($J$2:J240,J240)-1),0)</f>
        <v>2.0625</v>
      </c>
      <c r="X240" s="9">
        <f>IFERROR((SUMIF($J$2:J240,J240,M$2:M240)-M240)/(COUNTIF($J$2:J240,J240)-1),0)</f>
        <v>1.4375</v>
      </c>
      <c r="Y240" s="9">
        <f t="shared" si="96"/>
        <v>0.625</v>
      </c>
      <c r="Z240" s="1">
        <f>IFERROR((SUMIF($K$2:K240,J240,$M$2:M240))/(COUNTIF($K$2:K240,J240)),0)</f>
        <v>0.875</v>
      </c>
      <c r="AA240" s="1">
        <f>IFERROR((SUMIF($K$2:K240,J240,$L$2:L240))/(COUNTIF($K$2:K240,J240)),0)</f>
        <v>1.25</v>
      </c>
      <c r="AB240" s="1">
        <f t="shared" si="97"/>
        <v>-0.375</v>
      </c>
      <c r="AC240" s="9">
        <f>IFERROR((SUMIF($J$2:J240,K240,$L$2:L240))/(COUNTIF($J$2:J240,K240)),0)</f>
        <v>2.5454545454545454</v>
      </c>
      <c r="AD240" s="9">
        <f>IFERROR((SUMIF($J$2:J240,K240,$M$2:M240))/(COUNTIF($J$2:J240,K240)),0)</f>
        <v>0.59090909090909094</v>
      </c>
      <c r="AE240" s="9">
        <f t="shared" si="98"/>
        <v>1.9545454545454546</v>
      </c>
      <c r="AF240" s="1">
        <f>IFERROR((SUMIF(K$2:K240,K240,M$2:M240)-M240)/(COUNTIF($K$2:K240,K240)-1),0)</f>
        <v>2.4615384615384617</v>
      </c>
      <c r="AG240" s="1">
        <f>IFERROR((SUMIF(K$2:K240,K240,L$2:L240)-L240)/(COUNTIF($K$2:K240,K240)-1),0)</f>
        <v>1</v>
      </c>
      <c r="AH240" s="1">
        <f t="shared" si="99"/>
        <v>1.4615384615384617</v>
      </c>
      <c r="AI240" s="1">
        <f t="shared" si="100"/>
        <v>0</v>
      </c>
      <c r="AJ240" s="1">
        <f t="shared" si="101"/>
        <v>3</v>
      </c>
      <c r="AK240" s="1">
        <f>SUMIF($J$2:K240,J240,AI$2:AJ240)-AI240</f>
        <v>45</v>
      </c>
      <c r="AL240" s="1">
        <f>SUMIF($AY$2:AZ240,AY240,$BI$2:BJ240)-BI240</f>
        <v>118</v>
      </c>
      <c r="AM240" s="1">
        <f>IFERROR((AK240)/(COUNTIF($J$2:K240,J240)-1),0)</f>
        <v>1.40625</v>
      </c>
      <c r="AN240" s="1">
        <f>IFERROR((AL240)/(COUNTIF($J$2:K240,K240)-1),0)</f>
        <v>2.4583333333333335</v>
      </c>
      <c r="AP240" t="str">
        <f t="shared" si="113"/>
        <v>FC Wacker Innsbruck</v>
      </c>
      <c r="AQ240">
        <f>COUNTIF($J$2:J240,J240)</f>
        <v>17</v>
      </c>
      <c r="AR240">
        <f>COUNTIF($K$2:K240,K240)</f>
        <v>27</v>
      </c>
      <c r="AT240" s="1" t="str">
        <f t="shared" si="114"/>
        <v>FK Austria Wien</v>
      </c>
      <c r="AU240" s="1" t="str">
        <f t="shared" si="115"/>
        <v>Red Bull Salzburg</v>
      </c>
      <c r="AV240">
        <f t="shared" si="116"/>
        <v>2</v>
      </c>
      <c r="AW240" s="1">
        <f t="shared" si="117"/>
        <v>1</v>
      </c>
      <c r="AY240" t="str">
        <f t="shared" si="102"/>
        <v>Red Bull Salzburg</v>
      </c>
      <c r="AZ240" t="str">
        <f t="shared" si="103"/>
        <v>FK Austria Wien</v>
      </c>
      <c r="BA240">
        <f t="shared" si="104"/>
        <v>2</v>
      </c>
      <c r="BB240">
        <f t="shared" si="105"/>
        <v>1</v>
      </c>
      <c r="BD240" t="str">
        <f t="shared" si="106"/>
        <v>Red Bull Salzburg</v>
      </c>
      <c r="BE240" t="str">
        <f t="shared" si="107"/>
        <v>FK Austria Wien</v>
      </c>
      <c r="BF240">
        <f t="shared" si="118"/>
        <v>1</v>
      </c>
      <c r="BG240">
        <f t="shared" si="119"/>
        <v>2</v>
      </c>
      <c r="BI240">
        <f t="shared" si="108"/>
        <v>3</v>
      </c>
      <c r="BJ240">
        <f t="shared" si="109"/>
        <v>0</v>
      </c>
    </row>
    <row r="241" spans="1:62" x14ac:dyDescent="0.25">
      <c r="A241" t="s">
        <v>47</v>
      </c>
      <c r="B241" t="s">
        <v>279</v>
      </c>
      <c r="C241" t="s">
        <v>267</v>
      </c>
      <c r="D241" t="s">
        <v>134</v>
      </c>
      <c r="E241" t="s">
        <v>64</v>
      </c>
      <c r="F241" s="15">
        <v>0.60416666666666663</v>
      </c>
      <c r="G241" s="16">
        <v>3337</v>
      </c>
      <c r="H241" s="17">
        <v>7</v>
      </c>
      <c r="I241" s="17">
        <v>0</v>
      </c>
      <c r="J241" s="1" t="s">
        <v>65</v>
      </c>
      <c r="K241" s="1" t="s">
        <v>68</v>
      </c>
      <c r="L241" s="20">
        <v>0</v>
      </c>
      <c r="M241" s="20">
        <v>1</v>
      </c>
      <c r="N241" s="1" t="str">
        <f t="shared" si="110"/>
        <v>N</v>
      </c>
      <c r="O241" s="1" t="str">
        <f t="shared" si="111"/>
        <v>S</v>
      </c>
      <c r="P241" s="1">
        <f t="shared" si="112"/>
        <v>-1</v>
      </c>
      <c r="Q241" s="4">
        <f>IFERROR((SUMIF($J$2:K241,J241,$L$2:M241)-L241)/(COUNTIF($J$2:K241,J241)-1),0)</f>
        <v>1.4375</v>
      </c>
      <c r="R241" s="4">
        <f>IFERROR((SUMIF($AT$2:AT241,AT241,$AV$2:AW241)-AV241)/(COUNTIF($J$2:K241,J241)-1),0)</f>
        <v>0.625</v>
      </c>
      <c r="S241" s="4">
        <f t="shared" si="94"/>
        <v>0.8125</v>
      </c>
      <c r="T241" s="5">
        <f>IFERROR((SUMIF($AY$2:AZ241,AY241,$BA$2:BB241)-BA241)/(COUNTIF($J$2:K241,K241)-1),0)</f>
        <v>1.0588235294117647</v>
      </c>
      <c r="U241" s="5">
        <f>IFERROR((SUMIF($BD$2:BE241,BD241,$BF$2:BG241)-BF241)/(COUNTIF($J$2:K241,K241)-1),0)</f>
        <v>1.3823529411764706</v>
      </c>
      <c r="V241" s="5">
        <f t="shared" si="95"/>
        <v>-0.32352941176470584</v>
      </c>
      <c r="W241" s="9">
        <f>IFERROR((SUMIF($J$2:J241,J241,L$2:L241)-L241)/(COUNTIF($J$2:J241,J241)-1),0)</f>
        <v>1.3571428571428572</v>
      </c>
      <c r="X241" s="9">
        <f>IFERROR((SUMIF($J$2:J241,J241,M$2:M241)-M241)/(COUNTIF($J$2:J241,J241)-1),0)</f>
        <v>1.4285714285714286</v>
      </c>
      <c r="Y241" s="9">
        <f t="shared" si="96"/>
        <v>-7.1428571428571397E-2</v>
      </c>
      <c r="Z241" s="1">
        <f>IFERROR((SUMIF($K$2:K241,J241,$M$2:M241))/(COUNTIF($K$2:K241,J241)),0)</f>
        <v>1.5</v>
      </c>
      <c r="AA241" s="1">
        <f>IFERROR((SUMIF($K$2:K241,J241,$L$2:L241))/(COUNTIF($K$2:K241,J241)),0)</f>
        <v>1.3888888888888888</v>
      </c>
      <c r="AB241" s="1">
        <f t="shared" si="97"/>
        <v>0.11111111111111116</v>
      </c>
      <c r="AC241" s="9">
        <f>IFERROR((SUMIF($J$2:J241,K241,$L$2:L241))/(COUNTIF($J$2:J241,K241)),0)</f>
        <v>1.1875</v>
      </c>
      <c r="AD241" s="9">
        <f>IFERROR((SUMIF($J$2:J241,K241,$M$2:M241))/(COUNTIF($J$2:J241,K241)),0)</f>
        <v>1.4375</v>
      </c>
      <c r="AE241" s="9">
        <f t="shared" si="98"/>
        <v>-0.25</v>
      </c>
      <c r="AF241" s="1">
        <f>IFERROR((SUMIF(K$2:K241,K241,M$2:M241)-M241)/(COUNTIF($K$2:K241,K241)-1),0)</f>
        <v>0.94444444444444442</v>
      </c>
      <c r="AG241" s="1">
        <f>IFERROR((SUMIF(K$2:K241,K241,L$2:L241)-L241)/(COUNTIF($K$2:K241,K241)-1),0)</f>
        <v>1.3333333333333333</v>
      </c>
      <c r="AH241" s="1">
        <f t="shared" si="99"/>
        <v>-0.38888888888888884</v>
      </c>
      <c r="AI241" s="1">
        <f t="shared" si="100"/>
        <v>0</v>
      </c>
      <c r="AJ241" s="1">
        <f t="shared" si="101"/>
        <v>3</v>
      </c>
      <c r="AK241" s="1">
        <f>SUMIF($J$2:K241,J241,AI$2:AJ241)-AI241</f>
        <v>45</v>
      </c>
      <c r="AL241" s="1">
        <f>SUMIF($AY$2:AZ241,AY241,$BI$2:BJ241)-BI241</f>
        <v>40</v>
      </c>
      <c r="AM241" s="1">
        <f>IFERROR((AK241)/(COUNTIF($J$2:K241,J241)-1),0)</f>
        <v>1.40625</v>
      </c>
      <c r="AN241" s="1">
        <f>IFERROR((AL241)/(COUNTIF($J$2:K241,K241)-1),0)</f>
        <v>1.1764705882352942</v>
      </c>
      <c r="AP241" t="str">
        <f t="shared" si="113"/>
        <v>Wolfsberger AC</v>
      </c>
      <c r="AQ241">
        <f>COUNTIF($J$2:J241,J241)</f>
        <v>15</v>
      </c>
      <c r="AR241">
        <f>COUNTIF($K$2:K241,K241)</f>
        <v>19</v>
      </c>
      <c r="AT241" s="1" t="str">
        <f t="shared" si="114"/>
        <v>SKN St. Pölten</v>
      </c>
      <c r="AU241" s="1" t="str">
        <f t="shared" si="115"/>
        <v>SK Sturm Graz</v>
      </c>
      <c r="AV241">
        <f t="shared" si="116"/>
        <v>1</v>
      </c>
      <c r="AW241" s="1">
        <f t="shared" si="117"/>
        <v>0</v>
      </c>
      <c r="AY241" t="str">
        <f t="shared" si="102"/>
        <v>SK Sturm Graz</v>
      </c>
      <c r="AZ241" t="str">
        <f t="shared" si="103"/>
        <v>SKN St. Pölten</v>
      </c>
      <c r="BA241">
        <f t="shared" si="104"/>
        <v>1</v>
      </c>
      <c r="BB241">
        <f t="shared" si="105"/>
        <v>0</v>
      </c>
      <c r="BD241" t="str">
        <f t="shared" si="106"/>
        <v>SK Sturm Graz</v>
      </c>
      <c r="BE241" t="str">
        <f t="shared" si="107"/>
        <v>SKN St. Pölten</v>
      </c>
      <c r="BF241">
        <f t="shared" si="118"/>
        <v>0</v>
      </c>
      <c r="BG241">
        <f t="shared" si="119"/>
        <v>1</v>
      </c>
      <c r="BI241">
        <f t="shared" si="108"/>
        <v>3</v>
      </c>
      <c r="BJ241">
        <f t="shared" si="109"/>
        <v>0</v>
      </c>
    </row>
    <row r="242" spans="1:62" x14ac:dyDescent="0.25">
      <c r="A242" t="s">
        <v>47</v>
      </c>
      <c r="B242" t="s">
        <v>279</v>
      </c>
      <c r="C242" t="s">
        <v>267</v>
      </c>
      <c r="D242" t="s">
        <v>134</v>
      </c>
      <c r="E242" t="s">
        <v>64</v>
      </c>
      <c r="F242" s="15">
        <v>0.60416666666666663</v>
      </c>
      <c r="G242" s="16">
        <v>5342</v>
      </c>
      <c r="H242" s="17">
        <v>7</v>
      </c>
      <c r="I242" s="17">
        <v>0</v>
      </c>
      <c r="J242" s="1" t="s">
        <v>0</v>
      </c>
      <c r="K242" s="1" t="s">
        <v>49</v>
      </c>
      <c r="L242" s="20">
        <v>3</v>
      </c>
      <c r="M242" s="20">
        <v>0</v>
      </c>
      <c r="N242" s="1" t="str">
        <f t="shared" si="110"/>
        <v>S</v>
      </c>
      <c r="O242" s="1" t="str">
        <f t="shared" si="111"/>
        <v>N</v>
      </c>
      <c r="P242" s="1">
        <f t="shared" si="112"/>
        <v>3</v>
      </c>
      <c r="Q242" s="4">
        <f>IFERROR((SUMIF($J$2:K242,J242,$L$2:M242)-L242)/(COUNTIF($J$2:K242,J242)-1),0)</f>
        <v>2.1081081081081079</v>
      </c>
      <c r="R242" s="4">
        <f>IFERROR((SUMIF($AT$2:AT242,AT242,$AV$2:AW242)-AV242)/(COUNTIF($J$2:K242,J242)-1),0)</f>
        <v>0.43243243243243246</v>
      </c>
      <c r="S242" s="4">
        <f t="shared" si="94"/>
        <v>1.6756756756756754</v>
      </c>
      <c r="T242" s="5">
        <f>IFERROR((SUMIF($AY$2:AZ242,AY242,$BA$2:BB242)-BA242)/(COUNTIF($J$2:K242,K242)-1),0)</f>
        <v>1.5161290322580645</v>
      </c>
      <c r="U242" s="5">
        <f>IFERROR((SUMIF($BD$2:BE242,BD242,$BF$2:BG242)-BF242)/(COUNTIF($J$2:K242,K242)-1),0)</f>
        <v>1.4516129032258065</v>
      </c>
      <c r="V242" s="5">
        <f t="shared" si="95"/>
        <v>6.4516129032258007E-2</v>
      </c>
      <c r="W242" s="9">
        <f>IFERROR((SUMIF($J$2:J242,J242,L$2:L242)-L242)/(COUNTIF($J$2:J242,J242)-1),0)</f>
        <v>2</v>
      </c>
      <c r="X242" s="9">
        <f>IFERROR((SUMIF($J$2:J242,J242,M$2:M242)-M242)/(COUNTIF($J$2:J242,J242)-1),0)</f>
        <v>0.88888888888888884</v>
      </c>
      <c r="Y242" s="9">
        <f t="shared" si="96"/>
        <v>1.1111111111111112</v>
      </c>
      <c r="Z242" s="1">
        <f>IFERROR((SUMIF($K$2:K242,J242,$M$2:M242))/(COUNTIF($K$2:K242,J242)),0)</f>
        <v>2.2105263157894739</v>
      </c>
      <c r="AA242" s="1">
        <f>IFERROR((SUMIF($K$2:K242,J242,$L$2:L242))/(COUNTIF($K$2:K242,J242)),0)</f>
        <v>0.78947368421052633</v>
      </c>
      <c r="AB242" s="1">
        <f t="shared" si="97"/>
        <v>1.4210526315789476</v>
      </c>
      <c r="AC242" s="9">
        <f>IFERROR((SUMIF($J$2:J242,K242,$L$2:L242))/(COUNTIF($J$2:J242,K242)),0)</f>
        <v>1.5625</v>
      </c>
      <c r="AD242" s="9">
        <f>IFERROR((SUMIF($J$2:J242,K242,$M$2:M242))/(COUNTIF($J$2:J242,K242)),0)</f>
        <v>1.5</v>
      </c>
      <c r="AE242" s="9">
        <f t="shared" si="98"/>
        <v>6.25E-2</v>
      </c>
      <c r="AF242" s="1">
        <f>IFERROR((SUMIF(K$2:K242,K242,M$2:M242)-M242)/(COUNTIF($K$2:K242,K242)-1),0)</f>
        <v>1.4666666666666666</v>
      </c>
      <c r="AG242" s="1">
        <f>IFERROR((SUMIF(K$2:K242,K242,L$2:L242)-L242)/(COUNTIF($K$2:K242,K242)-1),0)</f>
        <v>1.4</v>
      </c>
      <c r="AH242" s="1">
        <f t="shared" si="99"/>
        <v>6.6666666666666652E-2</v>
      </c>
      <c r="AI242" s="1">
        <f t="shared" si="100"/>
        <v>3</v>
      </c>
      <c r="AJ242" s="1">
        <f t="shared" si="101"/>
        <v>0</v>
      </c>
      <c r="AK242" s="1">
        <f>SUMIF($J$2:K242,J242,AI$2:AJ242)-AI242</f>
        <v>76</v>
      </c>
      <c r="AL242" s="1">
        <f>SUMIF($AY$2:AZ242,AY242,$BI$2:BJ242)-BI242</f>
        <v>46</v>
      </c>
      <c r="AM242" s="1">
        <f>IFERROR((AK242)/(COUNTIF($J$2:K242,J242)-1),0)</f>
        <v>2.0540540540540539</v>
      </c>
      <c r="AN242" s="1">
        <f>IFERROR((AL242)/(COUNTIF($J$2:K242,K242)-1),0)</f>
        <v>1.4838709677419355</v>
      </c>
      <c r="AP242" t="str">
        <f t="shared" si="113"/>
        <v>Lillestrøm SK</v>
      </c>
      <c r="AQ242">
        <f>COUNTIF($J$2:J242,J242)</f>
        <v>19</v>
      </c>
      <c r="AR242">
        <f>COUNTIF($K$2:K242,K242)</f>
        <v>16</v>
      </c>
      <c r="AT242" s="1" t="str">
        <f t="shared" si="114"/>
        <v>LASK</v>
      </c>
      <c r="AU242" s="1" t="str">
        <f t="shared" si="115"/>
        <v>Wolfsberger AC</v>
      </c>
      <c r="AV242">
        <f t="shared" si="116"/>
        <v>0</v>
      </c>
      <c r="AW242" s="1">
        <f t="shared" si="117"/>
        <v>3</v>
      </c>
      <c r="AY242" t="str">
        <f t="shared" si="102"/>
        <v>Wolfsberger AC</v>
      </c>
      <c r="AZ242" t="str">
        <f t="shared" si="103"/>
        <v>LASK</v>
      </c>
      <c r="BA242">
        <f t="shared" si="104"/>
        <v>0</v>
      </c>
      <c r="BB242">
        <f t="shared" si="105"/>
        <v>3</v>
      </c>
      <c r="BD242" t="str">
        <f t="shared" si="106"/>
        <v>Wolfsberger AC</v>
      </c>
      <c r="BE242" t="str">
        <f t="shared" si="107"/>
        <v>LASK</v>
      </c>
      <c r="BF242">
        <f t="shared" si="118"/>
        <v>3</v>
      </c>
      <c r="BG242">
        <f t="shared" si="119"/>
        <v>0</v>
      </c>
      <c r="BI242">
        <f t="shared" si="108"/>
        <v>0</v>
      </c>
      <c r="BJ242">
        <f t="shared" si="109"/>
        <v>3</v>
      </c>
    </row>
    <row r="243" spans="1:62" x14ac:dyDescent="0.25">
      <c r="A243" t="s">
        <v>47</v>
      </c>
      <c r="B243" t="s">
        <v>364</v>
      </c>
      <c r="C243" t="s">
        <v>267</v>
      </c>
      <c r="D243" t="s">
        <v>134</v>
      </c>
      <c r="E243" t="s">
        <v>43</v>
      </c>
      <c r="F243" s="15">
        <v>0.70833333333333337</v>
      </c>
      <c r="G243" s="16">
        <v>13800</v>
      </c>
      <c r="H243" s="17">
        <v>7</v>
      </c>
      <c r="I243" s="17">
        <v>0</v>
      </c>
      <c r="J243" s="1" t="s">
        <v>71</v>
      </c>
      <c r="K243" s="1" t="s">
        <v>245</v>
      </c>
      <c r="L243" s="20">
        <v>1</v>
      </c>
      <c r="M243" s="20">
        <v>0</v>
      </c>
      <c r="N243" s="1" t="str">
        <f t="shared" si="110"/>
        <v>S</v>
      </c>
      <c r="O243" s="1" t="str">
        <f t="shared" si="111"/>
        <v>N</v>
      </c>
      <c r="P243" s="1">
        <f t="shared" si="112"/>
        <v>1</v>
      </c>
      <c r="Q243" s="4">
        <f>IFERROR((SUMIF($J$2:K243,J243,$L$2:M243)-L243)/(COUNTIF($J$2:K243,J243)-1),0)</f>
        <v>1.6521739130434783</v>
      </c>
      <c r="R243" s="4">
        <f>IFERROR((SUMIF($AT$2:AT243,AT243,$AV$2:AW243)-AV243)/(COUNTIF($J$2:K243,J243)-1),0)</f>
        <v>0.36956521739130432</v>
      </c>
      <c r="S243" s="4">
        <f t="shared" si="94"/>
        <v>1.2826086956521738</v>
      </c>
      <c r="T243" s="5">
        <f>IFERROR((SUMIF($AY$2:AZ243,AY243,$BA$2:BB243)-BA243)/(COUNTIF($J$2:K243,K243)-1),0)</f>
        <v>1.09375</v>
      </c>
      <c r="U243" s="5">
        <f>IFERROR((SUMIF($BD$2:BE243,BD243,$BF$2:BG243)-BF243)/(COUNTIF($J$2:K243,K243)-1),0)</f>
        <v>1.6875</v>
      </c>
      <c r="V243" s="5">
        <f t="shared" si="95"/>
        <v>-0.59375</v>
      </c>
      <c r="W243" s="9">
        <f>IFERROR((SUMIF($J$2:J243,J243,L$2:L243)-L243)/(COUNTIF($J$2:J243,J243)-1),0)</f>
        <v>1.5714285714285714</v>
      </c>
      <c r="X243" s="9">
        <f>IFERROR((SUMIF($J$2:J243,J243,M$2:M243)-M243)/(COUNTIF($J$2:J243,J243)-1),0)</f>
        <v>0.80952380952380953</v>
      </c>
      <c r="Y243" s="9">
        <f t="shared" si="96"/>
        <v>0.76190476190476186</v>
      </c>
      <c r="Z243" s="1">
        <f>IFERROR((SUMIF($K$2:K243,J243,$M$2:M243))/(COUNTIF($K$2:K243,J243)),0)</f>
        <v>1.72</v>
      </c>
      <c r="AA243" s="1">
        <f>IFERROR((SUMIF($K$2:K243,J243,$L$2:L243))/(COUNTIF($K$2:K243,J243)),0)</f>
        <v>1.8</v>
      </c>
      <c r="AB243" s="1">
        <f t="shared" si="97"/>
        <v>-8.0000000000000071E-2</v>
      </c>
      <c r="AC243" s="9">
        <f>IFERROR((SUMIF($J$2:J243,K243,$L$2:L243))/(COUNTIF($J$2:J243,K243)),0)</f>
        <v>0.6</v>
      </c>
      <c r="AD243" s="9">
        <f>IFERROR((SUMIF($J$2:J243,K243,$M$2:M243))/(COUNTIF($J$2:J243,K243)),0)</f>
        <v>1.4666666666666666</v>
      </c>
      <c r="AE243" s="9">
        <f t="shared" si="98"/>
        <v>-0.86666666666666659</v>
      </c>
      <c r="AF243" s="1">
        <f>IFERROR((SUMIF(K$2:K243,K243,M$2:M243)-M243)/(COUNTIF($K$2:K243,K243)-1),0)</f>
        <v>1.5294117647058822</v>
      </c>
      <c r="AG243" s="1">
        <f>IFERROR((SUMIF(K$2:K243,K243,L$2:L243)-L243)/(COUNTIF($K$2:K243,K243)-1),0)</f>
        <v>1.8823529411764706</v>
      </c>
      <c r="AH243" s="1">
        <f t="shared" si="99"/>
        <v>-0.35294117647058831</v>
      </c>
      <c r="AI243" s="1">
        <f t="shared" si="100"/>
        <v>3</v>
      </c>
      <c r="AJ243" s="1">
        <f t="shared" si="101"/>
        <v>0</v>
      </c>
      <c r="AK243" s="1">
        <f>SUMIF($J$2:K243,J243,AI$2:AJ243)-AI243</f>
        <v>70</v>
      </c>
      <c r="AL243" s="1">
        <f>SUMIF($AY$2:AZ243,AY243,$BI$2:BJ243)-BI243</f>
        <v>32</v>
      </c>
      <c r="AM243" s="1">
        <f>IFERROR((AK243)/(COUNTIF($J$2:K243,J243)-1),0)</f>
        <v>1.5217391304347827</v>
      </c>
      <c r="AN243" s="1">
        <f>IFERROR((AL243)/(COUNTIF($J$2:K243,K243)-1),0)</f>
        <v>1</v>
      </c>
      <c r="AP243" t="str">
        <f t="shared" si="113"/>
        <v>SC Rheindorf Altach</v>
      </c>
      <c r="AQ243">
        <f>COUNTIF($J$2:J243,J243)</f>
        <v>22</v>
      </c>
      <c r="AR243">
        <f>COUNTIF($K$2:K243,K243)</f>
        <v>18</v>
      </c>
      <c r="AT243" s="1" t="str">
        <f t="shared" si="114"/>
        <v>SK Rapid Wien</v>
      </c>
      <c r="AU243" s="1" t="str">
        <f t="shared" si="115"/>
        <v>FC Wacker Innsbruck</v>
      </c>
      <c r="AV243">
        <f t="shared" si="116"/>
        <v>0</v>
      </c>
      <c r="AW243" s="1">
        <f t="shared" si="117"/>
        <v>1</v>
      </c>
      <c r="AY243" t="str">
        <f t="shared" si="102"/>
        <v>FC Wacker Innsbruck</v>
      </c>
      <c r="AZ243" t="str">
        <f t="shared" si="103"/>
        <v>SK Rapid Wien</v>
      </c>
      <c r="BA243">
        <f t="shared" si="104"/>
        <v>0</v>
      </c>
      <c r="BB243">
        <f t="shared" si="105"/>
        <v>1</v>
      </c>
      <c r="BD243" t="str">
        <f t="shared" si="106"/>
        <v>FC Wacker Innsbruck</v>
      </c>
      <c r="BE243" t="str">
        <f t="shared" si="107"/>
        <v>SK Rapid Wien</v>
      </c>
      <c r="BF243">
        <f t="shared" si="118"/>
        <v>1</v>
      </c>
      <c r="BG243">
        <f t="shared" si="119"/>
        <v>0</v>
      </c>
      <c r="BI243">
        <f t="shared" si="108"/>
        <v>0</v>
      </c>
      <c r="BJ243">
        <f t="shared" si="109"/>
        <v>3</v>
      </c>
    </row>
    <row r="244" spans="1:62" x14ac:dyDescent="0.25">
      <c r="A244" t="s">
        <v>47</v>
      </c>
      <c r="B244" t="s">
        <v>364</v>
      </c>
      <c r="C244" t="s">
        <v>267</v>
      </c>
      <c r="D244" t="s">
        <v>134</v>
      </c>
      <c r="E244" t="s">
        <v>43</v>
      </c>
      <c r="F244" s="15">
        <v>0.70833333333333337</v>
      </c>
      <c r="G244" s="16">
        <v>3508</v>
      </c>
      <c r="H244" s="17">
        <v>7</v>
      </c>
      <c r="I244" s="17">
        <v>0</v>
      </c>
      <c r="J244" s="1" t="s">
        <v>58</v>
      </c>
      <c r="K244" s="1" t="s">
        <v>56</v>
      </c>
      <c r="L244" s="20">
        <v>2</v>
      </c>
      <c r="M244" s="20">
        <v>2</v>
      </c>
      <c r="N244" s="1" t="str">
        <f t="shared" si="110"/>
        <v>U</v>
      </c>
      <c r="O244" s="1" t="str">
        <f t="shared" si="111"/>
        <v>U</v>
      </c>
      <c r="P244" s="1">
        <f t="shared" si="112"/>
        <v>0</v>
      </c>
      <c r="Q244" s="4">
        <f>IFERROR((SUMIF($J$2:K244,J244,$L$2:M244)-L244)/(COUNTIF($J$2:K244,J244)-1),0)</f>
        <v>1.4838709677419355</v>
      </c>
      <c r="R244" s="4">
        <f>IFERROR((SUMIF($AT$2:AT244,AT244,$AV$2:AW244)-AV244)/(COUNTIF($J$2:K244,J244)-1),0)</f>
        <v>0.93548387096774188</v>
      </c>
      <c r="S244" s="4">
        <f t="shared" si="94"/>
        <v>0.54838709677419362</v>
      </c>
      <c r="T244" s="5">
        <f>IFERROR((SUMIF($AY$2:AZ244,AY244,$BA$2:BB244)-BA244)/(COUNTIF($J$2:K244,K244)-1),0)</f>
        <v>1.1290322580645162</v>
      </c>
      <c r="U244" s="5">
        <f>IFERROR((SUMIF($BD$2:BE244,BD244,$BF$2:BG244)-BF244)/(COUNTIF($J$2:K244,K244)-1),0)</f>
        <v>1.967741935483871</v>
      </c>
      <c r="V244" s="5">
        <f t="shared" si="95"/>
        <v>-0.83870967741935476</v>
      </c>
      <c r="W244" s="9">
        <f>IFERROR((SUMIF($J$2:J244,J244,L$2:L244)-L244)/(COUNTIF($J$2:J244,J244)-1),0)</f>
        <v>1.4666666666666666</v>
      </c>
      <c r="X244" s="9">
        <f>IFERROR((SUMIF($J$2:J244,J244,M$2:M244)-M244)/(COUNTIF($J$2:J244,J244)-1),0)</f>
        <v>1.9333333333333333</v>
      </c>
      <c r="Y244" s="9">
        <f t="shared" si="96"/>
        <v>-0.46666666666666679</v>
      </c>
      <c r="Z244" s="1">
        <f>IFERROR((SUMIF($K$2:K244,J244,$M$2:M244))/(COUNTIF($K$2:K244,J244)),0)</f>
        <v>1.5</v>
      </c>
      <c r="AA244" s="1">
        <f>IFERROR((SUMIF($K$2:K244,J244,$L$2:L244))/(COUNTIF($K$2:K244,J244)),0)</f>
        <v>0.9375</v>
      </c>
      <c r="AB244" s="1">
        <f t="shared" si="97"/>
        <v>0.5625</v>
      </c>
      <c r="AC244" s="9">
        <f>IFERROR((SUMIF($J$2:J244,K244,$L$2:L244))/(COUNTIF($J$2:J244,K244)),0)</f>
        <v>1.3333333333333333</v>
      </c>
      <c r="AD244" s="9">
        <f>IFERROR((SUMIF($J$2:J244,K244,$M$2:M244))/(COUNTIF($J$2:J244,K244)),0)</f>
        <v>2</v>
      </c>
      <c r="AE244" s="9">
        <f t="shared" si="98"/>
        <v>-0.66666666666666674</v>
      </c>
      <c r="AF244" s="1">
        <f>IFERROR((SUMIF(K$2:K244,K244,M$2:M244)-M244)/(COUNTIF($K$2:K244,K244)-1),0)</f>
        <v>0.9375</v>
      </c>
      <c r="AG244" s="1">
        <f>IFERROR((SUMIF(K$2:K244,K244,L$2:L244)-L244)/(COUNTIF($K$2:K244,K244)-1),0)</f>
        <v>1.9375</v>
      </c>
      <c r="AH244" s="1">
        <f t="shared" si="99"/>
        <v>-1</v>
      </c>
      <c r="AI244" s="1">
        <f t="shared" si="100"/>
        <v>1</v>
      </c>
      <c r="AJ244" s="1">
        <f t="shared" si="101"/>
        <v>1</v>
      </c>
      <c r="AK244" s="1">
        <f>SUMIF($J$2:K244,J244,AI$2:AJ244)-AI244</f>
        <v>35</v>
      </c>
      <c r="AL244" s="1">
        <f>SUMIF($AY$2:AZ244,AY244,$BI$2:BJ244)-BI244</f>
        <v>26</v>
      </c>
      <c r="AM244" s="1">
        <f>IFERROR((AK244)/(COUNTIF($J$2:K244,J244)-1),0)</f>
        <v>1.1290322580645162</v>
      </c>
      <c r="AN244" s="1">
        <f>IFERROR((AL244)/(COUNTIF($J$2:K244,K244)-1),0)</f>
        <v>0.83870967741935487</v>
      </c>
      <c r="AP244" t="str">
        <f t="shared" si="113"/>
        <v>SV Mattersburg</v>
      </c>
      <c r="AQ244">
        <f>COUNTIF($J$2:J244,J244)</f>
        <v>16</v>
      </c>
      <c r="AR244">
        <f>COUNTIF($K$2:K244,K244)</f>
        <v>17</v>
      </c>
      <c r="AT244" s="1" t="str">
        <f t="shared" si="114"/>
        <v>SC Rheindorf Altach</v>
      </c>
      <c r="AU244" s="1" t="str">
        <f t="shared" si="115"/>
        <v>FC Admira Wacker Mödling</v>
      </c>
      <c r="AV244">
        <f t="shared" si="116"/>
        <v>2</v>
      </c>
      <c r="AW244" s="1">
        <f t="shared" si="117"/>
        <v>2</v>
      </c>
      <c r="AY244" t="str">
        <f t="shared" si="102"/>
        <v>FC Admira Wacker Mödling</v>
      </c>
      <c r="AZ244" t="str">
        <f t="shared" si="103"/>
        <v>SC Rheindorf Altach</v>
      </c>
      <c r="BA244">
        <f t="shared" si="104"/>
        <v>2</v>
      </c>
      <c r="BB244">
        <f t="shared" si="105"/>
        <v>2</v>
      </c>
      <c r="BD244" t="str">
        <f t="shared" si="106"/>
        <v>FC Admira Wacker Mödling</v>
      </c>
      <c r="BE244" t="str">
        <f t="shared" si="107"/>
        <v>SC Rheindorf Altach</v>
      </c>
      <c r="BF244">
        <f t="shared" si="118"/>
        <v>2</v>
      </c>
      <c r="BG244">
        <f t="shared" si="119"/>
        <v>2</v>
      </c>
      <c r="BI244">
        <f t="shared" si="108"/>
        <v>1</v>
      </c>
      <c r="BJ244">
        <f t="shared" si="109"/>
        <v>1</v>
      </c>
    </row>
    <row r="245" spans="1:62" x14ac:dyDescent="0.25">
      <c r="A245" t="s">
        <v>47</v>
      </c>
      <c r="B245" t="s">
        <v>364</v>
      </c>
      <c r="C245" t="s">
        <v>267</v>
      </c>
      <c r="D245" t="s">
        <v>134</v>
      </c>
      <c r="E245" t="s">
        <v>43</v>
      </c>
      <c r="F245" s="15">
        <v>0.70833333333333337</v>
      </c>
      <c r="G245" s="16">
        <v>2312</v>
      </c>
      <c r="H245" s="17">
        <v>7</v>
      </c>
      <c r="I245" s="17">
        <v>0</v>
      </c>
      <c r="J245" s="1" t="s">
        <v>216</v>
      </c>
      <c r="K245" s="1" t="s">
        <v>76</v>
      </c>
      <c r="L245" s="20">
        <v>2</v>
      </c>
      <c r="M245" s="20">
        <v>1</v>
      </c>
      <c r="N245" s="1" t="str">
        <f t="shared" si="110"/>
        <v>S</v>
      </c>
      <c r="O245" s="1" t="str">
        <f t="shared" si="111"/>
        <v>N</v>
      </c>
      <c r="P245" s="1">
        <f t="shared" si="112"/>
        <v>1</v>
      </c>
      <c r="Q245" s="4">
        <f>IFERROR((SUMIF($J$2:K245,J245,$L$2:M245)-L245)/(COUNTIF($J$2:K245,J245)-1),0)</f>
        <v>1.59375</v>
      </c>
      <c r="R245" s="4">
        <f>IFERROR((SUMIF($AT$2:AT245,AT245,$AV$2:AW245)-AV245)/(COUNTIF($J$2:K245,J245)-1),0)</f>
        <v>0.75</v>
      </c>
      <c r="S245" s="4">
        <f t="shared" si="94"/>
        <v>0.84375</v>
      </c>
      <c r="T245" s="5">
        <f>IFERROR((SUMIF($AY$2:AZ245,AY245,$BA$2:BB245)-BA245)/(COUNTIF($J$2:K245,K245)-1),0)</f>
        <v>1.4333333333333333</v>
      </c>
      <c r="U245" s="5">
        <f>IFERROR((SUMIF($BD$2:BE245,BD245,$BF$2:BG245)-BF245)/(COUNTIF($J$2:K245,K245)-1),0)</f>
        <v>1.4666666666666666</v>
      </c>
      <c r="V245" s="5">
        <f t="shared" si="95"/>
        <v>-3.3333333333333215E-2</v>
      </c>
      <c r="W245" s="9">
        <f>IFERROR((SUMIF($J$2:J245,J245,L$2:L245)-L245)/(COUNTIF($J$2:J245,J245)-1),0)</f>
        <v>1.5</v>
      </c>
      <c r="X245" s="9">
        <f>IFERROR((SUMIF($J$2:J245,J245,M$2:M245)-M245)/(COUNTIF($J$2:J245,J245)-1),0)</f>
        <v>1.5</v>
      </c>
      <c r="Y245" s="9">
        <f t="shared" si="96"/>
        <v>0</v>
      </c>
      <c r="Z245" s="1">
        <f>IFERROR((SUMIF($K$2:K245,J245,$M$2:M245))/(COUNTIF($K$2:K245,J245)),0)</f>
        <v>1.6875</v>
      </c>
      <c r="AA245" s="1">
        <f>IFERROR((SUMIF($K$2:K245,J245,$L$2:L245))/(COUNTIF($K$2:K245,J245)),0)</f>
        <v>2.75</v>
      </c>
      <c r="AB245" s="1">
        <f t="shared" si="97"/>
        <v>-1.0625</v>
      </c>
      <c r="AC245" s="9">
        <f>IFERROR((SUMIF($J$2:J245,K245,$L$2:L245))/(COUNTIF($J$2:J245,K245)),0)</f>
        <v>1.4666666666666666</v>
      </c>
      <c r="AD245" s="9">
        <f>IFERROR((SUMIF($J$2:J245,K245,$M$2:M245))/(COUNTIF($J$2:J245,K245)),0)</f>
        <v>1.5333333333333334</v>
      </c>
      <c r="AE245" s="9">
        <f t="shared" si="98"/>
        <v>-6.6666666666666874E-2</v>
      </c>
      <c r="AF245" s="1">
        <f>IFERROR((SUMIF(K$2:K245,K245,M$2:M245)-M245)/(COUNTIF($K$2:K245,K245)-1),0)</f>
        <v>1.4</v>
      </c>
      <c r="AG245" s="1">
        <f>IFERROR((SUMIF(K$2:K245,K245,L$2:L245)-L245)/(COUNTIF($K$2:K245,K245)-1),0)</f>
        <v>1.4</v>
      </c>
      <c r="AH245" s="1">
        <f t="shared" si="99"/>
        <v>0</v>
      </c>
      <c r="AI245" s="1">
        <f t="shared" si="100"/>
        <v>3</v>
      </c>
      <c r="AJ245" s="1">
        <f t="shared" si="101"/>
        <v>0</v>
      </c>
      <c r="AK245" s="1">
        <f>SUMIF($J$2:K245,J245,AI$2:AJ245)-AI245</f>
        <v>36</v>
      </c>
      <c r="AL245" s="1">
        <f>SUMIF($AY$2:AZ245,AY245,$BI$2:BJ245)-BI245</f>
        <v>43</v>
      </c>
      <c r="AM245" s="1">
        <f>IFERROR((AK245)/(COUNTIF($J$2:K245,J245)-1),0)</f>
        <v>1.125</v>
      </c>
      <c r="AN245" s="1">
        <f>IFERROR((AL245)/(COUNTIF($J$2:K245,K245)-1),0)</f>
        <v>1.4333333333333333</v>
      </c>
      <c r="AP245" t="str">
        <f t="shared" si="113"/>
        <v>FC Admira Wacker Mödling</v>
      </c>
      <c r="AQ245">
        <f>COUNTIF($J$2:J245,J245)</f>
        <v>17</v>
      </c>
      <c r="AR245">
        <f>COUNTIF($K$2:K245,K245)</f>
        <v>16</v>
      </c>
      <c r="AT245" s="1" t="str">
        <f t="shared" si="114"/>
        <v>TSV Hartberg</v>
      </c>
      <c r="AU245" s="1" t="str">
        <f t="shared" si="115"/>
        <v>SV Mattersburg</v>
      </c>
      <c r="AV245">
        <f t="shared" si="116"/>
        <v>1</v>
      </c>
      <c r="AW245" s="1">
        <f t="shared" si="117"/>
        <v>2</v>
      </c>
      <c r="AY245" t="str">
        <f t="shared" si="102"/>
        <v>SV Mattersburg</v>
      </c>
      <c r="AZ245" t="str">
        <f t="shared" si="103"/>
        <v>TSV Hartberg</v>
      </c>
      <c r="BA245">
        <f t="shared" si="104"/>
        <v>1</v>
      </c>
      <c r="BB245">
        <f t="shared" si="105"/>
        <v>2</v>
      </c>
      <c r="BD245" t="str">
        <f t="shared" si="106"/>
        <v>SV Mattersburg</v>
      </c>
      <c r="BE245" t="str">
        <f t="shared" si="107"/>
        <v>TSV Hartberg</v>
      </c>
      <c r="BF245">
        <f t="shared" si="118"/>
        <v>2</v>
      </c>
      <c r="BG245">
        <f t="shared" si="119"/>
        <v>1</v>
      </c>
      <c r="BI245">
        <f t="shared" si="108"/>
        <v>0</v>
      </c>
      <c r="BJ245">
        <f t="shared" si="109"/>
        <v>3</v>
      </c>
    </row>
    <row r="246" spans="1:62" x14ac:dyDescent="0.25">
      <c r="A246" t="s">
        <v>47</v>
      </c>
      <c r="B246" t="s">
        <v>280</v>
      </c>
      <c r="C246" t="s">
        <v>267</v>
      </c>
      <c r="D246" t="s">
        <v>134</v>
      </c>
      <c r="E246" t="s">
        <v>64</v>
      </c>
      <c r="F246" s="15">
        <v>0.60416666666666663</v>
      </c>
      <c r="G246" s="16">
        <v>8167.9999999999991</v>
      </c>
      <c r="H246" s="17">
        <v>7</v>
      </c>
      <c r="I246" s="17">
        <v>0</v>
      </c>
      <c r="J246" s="1" t="s">
        <v>68</v>
      </c>
      <c r="K246" s="1" t="s">
        <v>80</v>
      </c>
      <c r="L246" s="20">
        <v>1</v>
      </c>
      <c r="M246" s="20">
        <v>3</v>
      </c>
      <c r="N246" s="1" t="str">
        <f t="shared" si="110"/>
        <v>N</v>
      </c>
      <c r="O246" s="1" t="str">
        <f t="shared" si="111"/>
        <v>S</v>
      </c>
      <c r="P246" s="1">
        <f t="shared" si="112"/>
        <v>-2</v>
      </c>
      <c r="Q246" s="4">
        <f>IFERROR((SUMIF($J$2:K246,J246,$L$2:M246)-L246)/(COUNTIF($J$2:K246,J246)-1),0)</f>
        <v>1.0571428571428572</v>
      </c>
      <c r="R246" s="4">
        <f>IFERROR((SUMIF($AT$2:AT246,AT246,$AV$2:AW246)-AV246)/(COUNTIF($J$2:K246,J246)-1),0)</f>
        <v>0.65714285714285714</v>
      </c>
      <c r="S246" s="4">
        <f t="shared" ref="S246:S251" si="120">Q246-R246</f>
        <v>0.4</v>
      </c>
      <c r="T246" s="5">
        <f>IFERROR((SUMIF($AY$2:AZ246,AY246,$BA$2:BB246)-BA246)/(COUNTIF($J$2:K246,K246)-1),0)</f>
        <v>1.4545454545454546</v>
      </c>
      <c r="U246" s="5">
        <f>IFERROR((SUMIF($BD$2:BE246,BD246,$BF$2:BG246)-BF246)/(COUNTIF($J$2:K246,K246)-1),0)</f>
        <v>1.3636363636363635</v>
      </c>
      <c r="V246" s="5">
        <f t="shared" ref="V246:V251" si="121">T246-U246</f>
        <v>9.090909090909105E-2</v>
      </c>
      <c r="W246" s="9">
        <f>IFERROR((SUMIF($J$2:J246,J246,L$2:L246)-L246)/(COUNTIF($J$2:J246,J246)-1),0)</f>
        <v>1.1875</v>
      </c>
      <c r="X246" s="9">
        <f>IFERROR((SUMIF($J$2:J246,J246,M$2:M246)-M246)/(COUNTIF($J$2:J246,J246)-1),0)</f>
        <v>1.4375</v>
      </c>
      <c r="Y246" s="9">
        <f t="shared" ref="Y246:Y251" si="122">W246-X246</f>
        <v>-0.25</v>
      </c>
      <c r="Z246" s="1">
        <f>IFERROR((SUMIF($K$2:K246,J246,$M$2:M246))/(COUNTIF($K$2:K246,J246)),0)</f>
        <v>0.94736842105263153</v>
      </c>
      <c r="AA246" s="1">
        <f>IFERROR((SUMIF($K$2:K246,J246,$L$2:L246))/(COUNTIF($K$2:K246,J246)),0)</f>
        <v>1.263157894736842</v>
      </c>
      <c r="AB246" s="1">
        <f t="shared" ref="AB246:AB251" si="123">Z246-AA246</f>
        <v>-0.31578947368421051</v>
      </c>
      <c r="AC246" s="9">
        <f>IFERROR((SUMIF($J$2:J246,K246,$L$2:L246))/(COUNTIF($J$2:J246,K246)),0)</f>
        <v>2</v>
      </c>
      <c r="AD246" s="9">
        <f>IFERROR((SUMIF($J$2:J246,K246,$M$2:M246))/(COUNTIF($J$2:J246,K246)),0)</f>
        <v>1.4705882352941178</v>
      </c>
      <c r="AE246" s="9">
        <f t="shared" ref="AE246:AE251" si="124">AC246-AD246</f>
        <v>0.52941176470588225</v>
      </c>
      <c r="AF246" s="1">
        <f>IFERROR((SUMIF(K$2:K246,K246,M$2:M246)-M246)/(COUNTIF($K$2:K246,K246)-1),0)</f>
        <v>0.875</v>
      </c>
      <c r="AG246" s="1">
        <f>IFERROR((SUMIF(K$2:K246,K246,L$2:L246)-L246)/(COUNTIF($K$2:K246,K246)-1),0)</f>
        <v>1.25</v>
      </c>
      <c r="AH246" s="1">
        <f t="shared" ref="AH246:AH251" si="125">AF246-AG246</f>
        <v>-0.375</v>
      </c>
      <c r="AI246" s="1">
        <f t="shared" ref="AI246:AI251" si="126">IF(N246="S",3,IF(N246="N",0,1))</f>
        <v>0</v>
      </c>
      <c r="AJ246" s="1">
        <f t="shared" ref="AJ246:AJ251" si="127">IF(O246="S",3,IF(O246="N",0,1))</f>
        <v>3</v>
      </c>
      <c r="AK246" s="1">
        <f>SUMIF($J$2:K246,J246,AI$2:AJ246)-AI246</f>
        <v>43</v>
      </c>
      <c r="AL246" s="1">
        <f>SUMIF($AY$2:AZ246,AY246,$BI$2:BJ246)-BI246</f>
        <v>45</v>
      </c>
      <c r="AM246" s="1">
        <f>IFERROR((AK246)/(COUNTIF($J$2:K246,J246)-1),0)</f>
        <v>1.2285714285714286</v>
      </c>
      <c r="AN246" s="1">
        <f>IFERROR((AL246)/(COUNTIF($J$2:K246,K246)-1),0)</f>
        <v>1.3636363636363635</v>
      </c>
      <c r="AP246" t="str">
        <f t="shared" si="113"/>
        <v>TSV Hartberg</v>
      </c>
      <c r="AQ246">
        <f>COUNTIF($J$2:J246,J246)</f>
        <v>17</v>
      </c>
      <c r="AR246">
        <f>COUNTIF($K$2:K246,K246)</f>
        <v>17</v>
      </c>
      <c r="AT246" s="1" t="str">
        <f t="shared" si="114"/>
        <v>SK Sturm Graz</v>
      </c>
      <c r="AU246" s="1" t="str">
        <f t="shared" si="115"/>
        <v>FK Austria Wien</v>
      </c>
      <c r="AV246">
        <f t="shared" si="116"/>
        <v>3</v>
      </c>
      <c r="AW246" s="1">
        <f t="shared" si="117"/>
        <v>1</v>
      </c>
      <c r="AY246" t="str">
        <f t="shared" ref="AY246:AY251" si="128">AU246</f>
        <v>FK Austria Wien</v>
      </c>
      <c r="AZ246" t="str">
        <f t="shared" ref="AZ246:AZ251" si="129">AT246</f>
        <v>SK Sturm Graz</v>
      </c>
      <c r="BA246">
        <f t="shared" ref="BA246:BA251" si="130">AV246</f>
        <v>3</v>
      </c>
      <c r="BB246">
        <f t="shared" ref="BB246:BB251" si="131">AW246</f>
        <v>1</v>
      </c>
      <c r="BD246" t="str">
        <f t="shared" ref="BD246:BD251" si="132">AY246</f>
        <v>FK Austria Wien</v>
      </c>
      <c r="BE246" t="str">
        <f t="shared" ref="BE246:BE251" si="133">AZ246</f>
        <v>SK Sturm Graz</v>
      </c>
      <c r="BF246">
        <f t="shared" si="118"/>
        <v>1</v>
      </c>
      <c r="BG246">
        <f t="shared" si="119"/>
        <v>3</v>
      </c>
      <c r="BI246">
        <f t="shared" ref="BI246:BI251" si="134">AJ246</f>
        <v>3</v>
      </c>
      <c r="BJ246">
        <f t="shared" ref="BJ246:BJ251" si="135">AI246</f>
        <v>0</v>
      </c>
    </row>
    <row r="247" spans="1:62" x14ac:dyDescent="0.25">
      <c r="A247" t="s">
        <v>47</v>
      </c>
      <c r="B247" t="s">
        <v>280</v>
      </c>
      <c r="C247" t="s">
        <v>267</v>
      </c>
      <c r="D247" t="s">
        <v>134</v>
      </c>
      <c r="E247" t="s">
        <v>64</v>
      </c>
      <c r="F247" s="15">
        <v>0.70833333333333337</v>
      </c>
      <c r="G247" s="16">
        <v>11457</v>
      </c>
      <c r="H247" s="17">
        <v>7</v>
      </c>
      <c r="I247" s="17">
        <v>0</v>
      </c>
      <c r="J247" s="1" t="s">
        <v>40</v>
      </c>
      <c r="K247" s="1" t="s">
        <v>0</v>
      </c>
      <c r="L247" s="20">
        <v>2</v>
      </c>
      <c r="M247" s="20">
        <v>1</v>
      </c>
      <c r="N247" s="1" t="str">
        <f t="shared" si="110"/>
        <v>S</v>
      </c>
      <c r="O247" s="1" t="str">
        <f t="shared" si="111"/>
        <v>N</v>
      </c>
      <c r="P247" s="1">
        <f t="shared" si="112"/>
        <v>1</v>
      </c>
      <c r="Q247" s="4">
        <f>IFERROR((SUMIF($J$2:K247,J247,$L$2:M247)-L247)/(COUNTIF($J$2:K247,J247)-1),0)</f>
        <v>2.489795918367347</v>
      </c>
      <c r="R247" s="4">
        <f>IFERROR((SUMIF($AT$2:AT247,AT247,$AV$2:AW247)-AV247)/(COUNTIF($J$2:K247,J247)-1),0)</f>
        <v>0.26530612244897961</v>
      </c>
      <c r="S247" s="4">
        <f t="shared" si="120"/>
        <v>2.2244897959183674</v>
      </c>
      <c r="T247" s="5">
        <f>IFERROR((SUMIF($AY$2:AZ247,AY247,$BA$2:BB247)-BA247)/(COUNTIF($J$2:K247,K247)-1),0)</f>
        <v>2.1315789473684212</v>
      </c>
      <c r="U247" s="5">
        <f>IFERROR((SUMIF($BD$2:BE247,BD247,$BF$2:BG247)-BF247)/(COUNTIF($J$2:K247,K247)-1),0)</f>
        <v>0.81578947368421051</v>
      </c>
      <c r="V247" s="5">
        <f t="shared" si="121"/>
        <v>1.3157894736842106</v>
      </c>
      <c r="W247" s="9">
        <f>IFERROR((SUMIF($J$2:J247,J247,L$2:L247)-L247)/(COUNTIF($J$2:J247,J247)-1),0)</f>
        <v>2.5454545454545454</v>
      </c>
      <c r="X247" s="9">
        <f>IFERROR((SUMIF($J$2:J247,J247,M$2:M247)-M247)/(COUNTIF($J$2:J247,J247)-1),0)</f>
        <v>0.59090909090909094</v>
      </c>
      <c r="Y247" s="9">
        <f t="shared" si="122"/>
        <v>1.9545454545454546</v>
      </c>
      <c r="Z247" s="1">
        <f>IFERROR((SUMIF($K$2:K247,J247,$M$2:M247))/(COUNTIF($K$2:K247,J247)),0)</f>
        <v>2.4444444444444446</v>
      </c>
      <c r="AA247" s="1">
        <f>IFERROR((SUMIF($K$2:K247,J247,$L$2:L247))/(COUNTIF($K$2:K247,J247)),0)</f>
        <v>1</v>
      </c>
      <c r="AB247" s="1">
        <f t="shared" si="123"/>
        <v>1.4444444444444446</v>
      </c>
      <c r="AC247" s="9">
        <f>IFERROR((SUMIF($J$2:J247,K247,$L$2:L247))/(COUNTIF($J$2:J247,K247)),0)</f>
        <v>2.0526315789473686</v>
      </c>
      <c r="AD247" s="9">
        <f>IFERROR((SUMIF($J$2:J247,K247,$M$2:M247))/(COUNTIF($J$2:J247,K247)),0)</f>
        <v>0.84210526315789469</v>
      </c>
      <c r="AE247" s="9">
        <f t="shared" si="124"/>
        <v>1.2105263157894739</v>
      </c>
      <c r="AF247" s="1">
        <f>IFERROR((SUMIF(K$2:K247,K247,M$2:M247)-M247)/(COUNTIF($K$2:K247,K247)-1),0)</f>
        <v>2.2105263157894739</v>
      </c>
      <c r="AG247" s="1">
        <f>IFERROR((SUMIF(K$2:K247,K247,L$2:L247)-L247)/(COUNTIF($K$2:K247,K247)-1),0)</f>
        <v>0.78947368421052633</v>
      </c>
      <c r="AH247" s="1">
        <f t="shared" si="125"/>
        <v>1.4210526315789476</v>
      </c>
      <c r="AI247" s="1">
        <f t="shared" si="126"/>
        <v>3</v>
      </c>
      <c r="AJ247" s="1">
        <f t="shared" si="127"/>
        <v>0</v>
      </c>
      <c r="AK247" s="1">
        <f>SUMIF($J$2:K247,J247,AI$2:AJ247)-AI247</f>
        <v>121</v>
      </c>
      <c r="AL247" s="1">
        <f>SUMIF($AY$2:AZ247,AY247,$BI$2:BJ247)-BI247</f>
        <v>79</v>
      </c>
      <c r="AM247" s="1">
        <f>IFERROR((AK247)/(COUNTIF($J$2:K247,J247)-1),0)</f>
        <v>2.4693877551020407</v>
      </c>
      <c r="AN247" s="1">
        <f>IFERROR((AL247)/(COUNTIF($J$2:K247,K247)-1),0)</f>
        <v>2.0789473684210527</v>
      </c>
      <c r="AP247" t="str">
        <f t="shared" si="113"/>
        <v>LASK</v>
      </c>
      <c r="AQ247">
        <f>COUNTIF($J$2:J247,J247)</f>
        <v>23</v>
      </c>
      <c r="AR247">
        <f>COUNTIF($K$2:K247,K247)</f>
        <v>20</v>
      </c>
      <c r="AT247" s="1" t="str">
        <f t="shared" si="114"/>
        <v>Red Bull Salzburg</v>
      </c>
      <c r="AU247" s="1" t="str">
        <f t="shared" si="115"/>
        <v>LASK</v>
      </c>
      <c r="AV247">
        <f t="shared" si="116"/>
        <v>1</v>
      </c>
      <c r="AW247" s="1">
        <f t="shared" si="117"/>
        <v>2</v>
      </c>
      <c r="AY247" t="str">
        <f t="shared" si="128"/>
        <v>LASK</v>
      </c>
      <c r="AZ247" t="str">
        <f t="shared" si="129"/>
        <v>Red Bull Salzburg</v>
      </c>
      <c r="BA247">
        <f t="shared" si="130"/>
        <v>1</v>
      </c>
      <c r="BB247">
        <f t="shared" si="131"/>
        <v>2</v>
      </c>
      <c r="BD247" t="str">
        <f t="shared" si="132"/>
        <v>LASK</v>
      </c>
      <c r="BE247" t="str">
        <f t="shared" si="133"/>
        <v>Red Bull Salzburg</v>
      </c>
      <c r="BF247">
        <f t="shared" si="118"/>
        <v>2</v>
      </c>
      <c r="BG247">
        <f t="shared" si="119"/>
        <v>1</v>
      </c>
      <c r="BI247">
        <f t="shared" si="134"/>
        <v>0</v>
      </c>
      <c r="BJ247">
        <f t="shared" si="135"/>
        <v>3</v>
      </c>
    </row>
    <row r="248" spans="1:62" x14ac:dyDescent="0.25">
      <c r="A248" t="s">
        <v>47</v>
      </c>
      <c r="B248" t="s">
        <v>280</v>
      </c>
      <c r="C248" t="s">
        <v>267</v>
      </c>
      <c r="D248" t="s">
        <v>134</v>
      </c>
      <c r="E248" t="s">
        <v>64</v>
      </c>
      <c r="F248" s="15">
        <v>0.60416666666666663</v>
      </c>
      <c r="G248" s="16">
        <v>2916</v>
      </c>
      <c r="H248" s="17">
        <v>7</v>
      </c>
      <c r="I248" s="17">
        <v>0</v>
      </c>
      <c r="J248" s="1" t="s">
        <v>49</v>
      </c>
      <c r="K248" s="1" t="s">
        <v>65</v>
      </c>
      <c r="L248" s="20">
        <v>4</v>
      </c>
      <c r="M248" s="20">
        <v>0</v>
      </c>
      <c r="N248" s="1" t="str">
        <f t="shared" si="110"/>
        <v>S</v>
      </c>
      <c r="O248" s="1" t="str">
        <f t="shared" si="111"/>
        <v>N</v>
      </c>
      <c r="P248" s="1">
        <f t="shared" si="112"/>
        <v>4</v>
      </c>
      <c r="Q248" s="4">
        <f>IFERROR((SUMIF($J$2:K248,J248,$L$2:M248)-L248)/(COUNTIF($J$2:K248,J248)-1),0)</f>
        <v>1.46875</v>
      </c>
      <c r="R248" s="4">
        <f>IFERROR((SUMIF($AT$2:AT248,AT248,$AV$2:AW248)-AV248)/(COUNTIF($J$2:K248,J248)-1),0)</f>
        <v>0.75</v>
      </c>
      <c r="S248" s="4">
        <f t="shared" si="120"/>
        <v>0.71875</v>
      </c>
      <c r="T248" s="5">
        <f>IFERROR((SUMIF($AY$2:AZ248,AY248,$BA$2:BB248)-BA248)/(COUNTIF($J$2:K248,K248)-1),0)</f>
        <v>1.393939393939394</v>
      </c>
      <c r="U248" s="5">
        <f>IFERROR((SUMIF($BD$2:BE248,BD248,$BF$2:BG248)-BF248)/(COUNTIF($J$2:K248,K248)-1),0)</f>
        <v>1.393939393939394</v>
      </c>
      <c r="V248" s="5">
        <f t="shared" si="121"/>
        <v>0</v>
      </c>
      <c r="W248" s="9">
        <f>IFERROR((SUMIF($J$2:J248,J248,L$2:L248)-L248)/(COUNTIF($J$2:J248,J248)-1),0)</f>
        <v>1.5625</v>
      </c>
      <c r="X248" s="9">
        <f>IFERROR((SUMIF($J$2:J248,J248,M$2:M248)-M248)/(COUNTIF($J$2:J248,J248)-1),0)</f>
        <v>1.5</v>
      </c>
      <c r="Y248" s="9">
        <f t="shared" si="122"/>
        <v>6.25E-2</v>
      </c>
      <c r="Z248" s="1">
        <f>IFERROR((SUMIF($K$2:K248,J248,$M$2:M248))/(COUNTIF($K$2:K248,J248)),0)</f>
        <v>1.375</v>
      </c>
      <c r="AA248" s="1">
        <f>IFERROR((SUMIF($K$2:K248,J248,$L$2:L248))/(COUNTIF($K$2:K248,J248)),0)</f>
        <v>1.5</v>
      </c>
      <c r="AB248" s="1">
        <f t="shared" si="123"/>
        <v>-0.125</v>
      </c>
      <c r="AC248" s="9">
        <f>IFERROR((SUMIF($J$2:J248,K248,$L$2:L248))/(COUNTIF($J$2:J248,K248)),0)</f>
        <v>1.2666666666666666</v>
      </c>
      <c r="AD248" s="9">
        <f>IFERROR((SUMIF($J$2:J248,K248,$M$2:M248))/(COUNTIF($J$2:J248,K248)),0)</f>
        <v>1.4</v>
      </c>
      <c r="AE248" s="9">
        <f t="shared" si="124"/>
        <v>-0.1333333333333333</v>
      </c>
      <c r="AF248" s="1">
        <f>IFERROR((SUMIF(K$2:K248,K248,M$2:M248)-M248)/(COUNTIF($K$2:K248,K248)-1),0)</f>
        <v>1.5</v>
      </c>
      <c r="AG248" s="1">
        <f>IFERROR((SUMIF(K$2:K248,K248,L$2:L248)-L248)/(COUNTIF($K$2:K248,K248)-1),0)</f>
        <v>1.3888888888888888</v>
      </c>
      <c r="AH248" s="1">
        <f t="shared" si="125"/>
        <v>0.11111111111111116</v>
      </c>
      <c r="AI248" s="1">
        <f t="shared" si="126"/>
        <v>3</v>
      </c>
      <c r="AJ248" s="1">
        <f t="shared" si="127"/>
        <v>0</v>
      </c>
      <c r="AK248" s="1">
        <f>SUMIF($J$2:K248,J248,AI$2:AJ248)-AI248</f>
        <v>46</v>
      </c>
      <c r="AL248" s="1">
        <f>SUMIF($AY$2:AZ248,AY248,$BI$2:BJ248)-BI248</f>
        <v>45</v>
      </c>
      <c r="AM248" s="1">
        <f>IFERROR((AK248)/(COUNTIF($J$2:K248,J248)-1),0)</f>
        <v>1.4375</v>
      </c>
      <c r="AN248" s="1">
        <f>IFERROR((AL248)/(COUNTIF($J$2:K248,K248)-1),0)</f>
        <v>1.3636363636363635</v>
      </c>
      <c r="AP248" t="str">
        <f t="shared" si="113"/>
        <v>FK Austria Wien</v>
      </c>
      <c r="AQ248">
        <f>COUNTIF($J$2:J248,J248)</f>
        <v>17</v>
      </c>
      <c r="AR248">
        <f>COUNTIF($K$2:K248,K248)</f>
        <v>19</v>
      </c>
      <c r="AT248" s="1" t="str">
        <f t="shared" si="114"/>
        <v>Wolfsberger AC</v>
      </c>
      <c r="AU248" s="1" t="str">
        <f t="shared" si="115"/>
        <v>SKN St. Pölten</v>
      </c>
      <c r="AV248">
        <f t="shared" si="116"/>
        <v>0</v>
      </c>
      <c r="AW248" s="1">
        <f t="shared" si="117"/>
        <v>4</v>
      </c>
      <c r="AY248" t="str">
        <f t="shared" si="128"/>
        <v>SKN St. Pölten</v>
      </c>
      <c r="AZ248" t="str">
        <f t="shared" si="129"/>
        <v>Wolfsberger AC</v>
      </c>
      <c r="BA248">
        <f t="shared" si="130"/>
        <v>0</v>
      </c>
      <c r="BB248">
        <f t="shared" si="131"/>
        <v>4</v>
      </c>
      <c r="BD248" t="str">
        <f t="shared" si="132"/>
        <v>SKN St. Pölten</v>
      </c>
      <c r="BE248" t="str">
        <f t="shared" si="133"/>
        <v>Wolfsberger AC</v>
      </c>
      <c r="BF248">
        <f t="shared" si="118"/>
        <v>4</v>
      </c>
      <c r="BG248">
        <f t="shared" si="119"/>
        <v>0</v>
      </c>
      <c r="BI248">
        <f t="shared" si="134"/>
        <v>0</v>
      </c>
      <c r="BJ248">
        <f t="shared" si="135"/>
        <v>3</v>
      </c>
    </row>
    <row r="249" spans="1:62" x14ac:dyDescent="0.25">
      <c r="A249" t="s">
        <v>47</v>
      </c>
      <c r="B249" t="s">
        <v>365</v>
      </c>
      <c r="C249" t="s">
        <v>267</v>
      </c>
      <c r="D249" t="s">
        <v>134</v>
      </c>
      <c r="E249" t="s">
        <v>43</v>
      </c>
      <c r="F249" s="15">
        <v>0.70833333333333337</v>
      </c>
      <c r="G249" s="16">
        <v>4200</v>
      </c>
      <c r="H249" s="17">
        <v>7</v>
      </c>
      <c r="I249" s="17">
        <v>0</v>
      </c>
      <c r="J249" s="1" t="s">
        <v>76</v>
      </c>
      <c r="K249" s="1" t="s">
        <v>71</v>
      </c>
      <c r="L249" s="20">
        <v>1</v>
      </c>
      <c r="M249" s="20">
        <v>0</v>
      </c>
      <c r="N249" s="1" t="str">
        <f t="shared" si="110"/>
        <v>S</v>
      </c>
      <c r="O249" s="1" t="str">
        <f t="shared" si="111"/>
        <v>N</v>
      </c>
      <c r="P249" s="1">
        <f t="shared" si="112"/>
        <v>1</v>
      </c>
      <c r="Q249" s="4">
        <f>IFERROR((SUMIF($J$2:K249,J249,$L$2:M249)-L249)/(COUNTIF($J$2:K249,J249)-1),0)</f>
        <v>1.4193548387096775</v>
      </c>
      <c r="R249" s="4">
        <f>IFERROR((SUMIF($AT$2:AT249,AT249,$AV$2:AW249)-AV249)/(COUNTIF($J$2:K249,J249)-1),0)</f>
        <v>0.74193548387096775</v>
      </c>
      <c r="S249" s="4">
        <f t="shared" si="120"/>
        <v>0.67741935483870974</v>
      </c>
      <c r="T249" s="5">
        <f>IFERROR((SUMIF($AY$2:AZ249,AY249,$BA$2:BB249)-BA249)/(COUNTIF($J$2:K249,K249)-1),0)</f>
        <v>1.6382978723404256</v>
      </c>
      <c r="U249" s="5">
        <f>IFERROR((SUMIF($BD$2:BE249,BD249,$BF$2:BG249)-BF249)/(COUNTIF($J$2:K249,K249)-1),0)</f>
        <v>1.3191489361702127</v>
      </c>
      <c r="V249" s="5">
        <f t="shared" si="121"/>
        <v>0.31914893617021289</v>
      </c>
      <c r="W249" s="9">
        <f>IFERROR((SUMIF($J$2:J249,J249,L$2:L249)-L249)/(COUNTIF($J$2:J249,J249)-1),0)</f>
        <v>1.4666666666666666</v>
      </c>
      <c r="X249" s="9">
        <f>IFERROR((SUMIF($J$2:J249,J249,M$2:M249)-M249)/(COUNTIF($J$2:J249,J249)-1),0)</f>
        <v>1.5333333333333334</v>
      </c>
      <c r="Y249" s="9">
        <f t="shared" si="122"/>
        <v>-6.6666666666666874E-2</v>
      </c>
      <c r="Z249" s="1">
        <f>IFERROR((SUMIF($K$2:K249,J249,$M$2:M249))/(COUNTIF($K$2:K249,J249)),0)</f>
        <v>1.375</v>
      </c>
      <c r="AA249" s="1">
        <f>IFERROR((SUMIF($K$2:K249,J249,$L$2:L249))/(COUNTIF($K$2:K249,J249)),0)</f>
        <v>1.4375</v>
      </c>
      <c r="AB249" s="1">
        <f t="shared" si="123"/>
        <v>-6.25E-2</v>
      </c>
      <c r="AC249" s="9">
        <f>IFERROR((SUMIF($J$2:J249,K249,$L$2:L249))/(COUNTIF($J$2:J249,K249)),0)</f>
        <v>1.5454545454545454</v>
      </c>
      <c r="AD249" s="9">
        <f>IFERROR((SUMIF($J$2:J249,K249,$M$2:M249))/(COUNTIF($J$2:J249,K249)),0)</f>
        <v>0.77272727272727271</v>
      </c>
      <c r="AE249" s="9">
        <f t="shared" si="124"/>
        <v>0.77272727272727271</v>
      </c>
      <c r="AF249" s="1">
        <f>IFERROR((SUMIF(K$2:K249,K249,M$2:M249)-M249)/(COUNTIF($K$2:K249,K249)-1),0)</f>
        <v>1.72</v>
      </c>
      <c r="AG249" s="1">
        <f>IFERROR((SUMIF(K$2:K249,K249,L$2:L249)-L249)/(COUNTIF($K$2:K249,K249)-1),0)</f>
        <v>1.8</v>
      </c>
      <c r="AH249" s="1">
        <f t="shared" si="125"/>
        <v>-8.0000000000000071E-2</v>
      </c>
      <c r="AI249" s="1">
        <f t="shared" si="126"/>
        <v>3</v>
      </c>
      <c r="AJ249" s="1">
        <f t="shared" si="127"/>
        <v>0</v>
      </c>
      <c r="AK249" s="1">
        <f>SUMIF($J$2:K249,J249,AI$2:AJ249)-AI249</f>
        <v>43</v>
      </c>
      <c r="AL249" s="1">
        <f>SUMIF($AY$2:AZ249,AY249,$BI$2:BJ249)-BI249</f>
        <v>73</v>
      </c>
      <c r="AM249" s="1">
        <f>IFERROR((AK249)/(COUNTIF($J$2:K249,J249)-1),0)</f>
        <v>1.3870967741935485</v>
      </c>
      <c r="AN249" s="1">
        <f>IFERROR((AL249)/(COUNTIF($J$2:K249,K249)-1),0)</f>
        <v>1.553191489361702</v>
      </c>
      <c r="AP249" t="str">
        <f t="shared" si="113"/>
        <v>Red Bull Salzburg</v>
      </c>
      <c r="AQ249">
        <f>COUNTIF($J$2:J249,J249)</f>
        <v>16</v>
      </c>
      <c r="AR249">
        <f>COUNTIF($K$2:K249,K249)</f>
        <v>26</v>
      </c>
      <c r="AT249" s="1" t="str">
        <f t="shared" si="114"/>
        <v>SV Mattersburg</v>
      </c>
      <c r="AU249" s="1" t="str">
        <f t="shared" si="115"/>
        <v>SK Rapid Wien</v>
      </c>
      <c r="AV249">
        <f t="shared" si="116"/>
        <v>0</v>
      </c>
      <c r="AW249" s="1">
        <f t="shared" si="117"/>
        <v>1</v>
      </c>
      <c r="AY249" t="str">
        <f t="shared" si="128"/>
        <v>SK Rapid Wien</v>
      </c>
      <c r="AZ249" t="str">
        <f t="shared" si="129"/>
        <v>SV Mattersburg</v>
      </c>
      <c r="BA249">
        <f t="shared" si="130"/>
        <v>0</v>
      </c>
      <c r="BB249">
        <f t="shared" si="131"/>
        <v>1</v>
      </c>
      <c r="BD249" t="str">
        <f t="shared" si="132"/>
        <v>SK Rapid Wien</v>
      </c>
      <c r="BE249" t="str">
        <f t="shared" si="133"/>
        <v>SV Mattersburg</v>
      </c>
      <c r="BF249">
        <f t="shared" si="118"/>
        <v>1</v>
      </c>
      <c r="BG249">
        <f t="shared" si="119"/>
        <v>0</v>
      </c>
      <c r="BI249">
        <f t="shared" si="134"/>
        <v>0</v>
      </c>
      <c r="BJ249">
        <f t="shared" si="135"/>
        <v>3</v>
      </c>
    </row>
    <row r="250" spans="1:62" x14ac:dyDescent="0.25">
      <c r="A250" t="s">
        <v>47</v>
      </c>
      <c r="B250" t="s">
        <v>365</v>
      </c>
      <c r="C250" t="s">
        <v>267</v>
      </c>
      <c r="D250" t="s">
        <v>134</v>
      </c>
      <c r="E250" t="s">
        <v>43</v>
      </c>
      <c r="F250" s="15">
        <v>0.70833333333333337</v>
      </c>
      <c r="G250" s="16">
        <v>3850</v>
      </c>
      <c r="H250" s="17">
        <v>7</v>
      </c>
      <c r="I250" s="17">
        <v>0</v>
      </c>
      <c r="J250" s="1" t="s">
        <v>56</v>
      </c>
      <c r="K250" s="1" t="s">
        <v>245</v>
      </c>
      <c r="L250" s="20">
        <v>3</v>
      </c>
      <c r="M250" s="20">
        <v>2</v>
      </c>
      <c r="N250" s="1" t="str">
        <f t="shared" si="110"/>
        <v>S</v>
      </c>
      <c r="O250" s="1" t="str">
        <f t="shared" si="111"/>
        <v>N</v>
      </c>
      <c r="P250" s="1">
        <f t="shared" si="112"/>
        <v>1</v>
      </c>
      <c r="Q250" s="4">
        <f>IFERROR((SUMIF($J$2:K250,J250,$L$2:M250)-L250)/(COUNTIF($J$2:K250,J250)-1),0)</f>
        <v>1.15625</v>
      </c>
      <c r="R250" s="4">
        <f>IFERROR((SUMIF($AT$2:AT250,AT250,$AV$2:AW250)-AV250)/(COUNTIF($J$2:K250,J250)-1),0)</f>
        <v>0.9375</v>
      </c>
      <c r="S250" s="4">
        <f t="shared" si="120"/>
        <v>0.21875</v>
      </c>
      <c r="T250" s="5">
        <f>IFERROR((SUMIF($AY$2:AZ250,AY250,$BA$2:BB250)-BA250)/(COUNTIF($J$2:K250,K250)-1),0)</f>
        <v>1.0606060606060606</v>
      </c>
      <c r="U250" s="5">
        <f>IFERROR((SUMIF($BD$2:BE250,BD250,$BF$2:BG250)-BF250)/(COUNTIF($J$2:K250,K250)-1),0)</f>
        <v>1.6666666666666667</v>
      </c>
      <c r="V250" s="5">
        <f t="shared" si="121"/>
        <v>-0.60606060606060619</v>
      </c>
      <c r="W250" s="9">
        <f>IFERROR((SUMIF($J$2:J250,J250,L$2:L250)-L250)/(COUNTIF($J$2:J250,J250)-1),0)</f>
        <v>1.3333333333333333</v>
      </c>
      <c r="X250" s="9">
        <f>IFERROR((SUMIF($J$2:J250,J250,M$2:M250)-M250)/(COUNTIF($J$2:J250,J250)-1),0)</f>
        <v>2</v>
      </c>
      <c r="Y250" s="9">
        <f t="shared" si="122"/>
        <v>-0.66666666666666674</v>
      </c>
      <c r="Z250" s="1">
        <f>IFERROR((SUMIF($K$2:K250,J250,$M$2:M250))/(COUNTIF($K$2:K250,J250)),0)</f>
        <v>1</v>
      </c>
      <c r="AA250" s="1">
        <f>IFERROR((SUMIF($K$2:K250,J250,$L$2:L250))/(COUNTIF($K$2:K250,J250)),0)</f>
        <v>1.9411764705882353</v>
      </c>
      <c r="AB250" s="1">
        <f t="shared" si="123"/>
        <v>-0.94117647058823528</v>
      </c>
      <c r="AC250" s="9">
        <f>IFERROR((SUMIF($J$2:J250,K250,$L$2:L250))/(COUNTIF($J$2:J250,K250)),0)</f>
        <v>0.6</v>
      </c>
      <c r="AD250" s="9">
        <f>IFERROR((SUMIF($J$2:J250,K250,$M$2:M250))/(COUNTIF($J$2:J250,K250)),0)</f>
        <v>1.4666666666666666</v>
      </c>
      <c r="AE250" s="9">
        <f t="shared" si="124"/>
        <v>-0.86666666666666659</v>
      </c>
      <c r="AF250" s="1">
        <f>IFERROR((SUMIF(K$2:K250,K250,M$2:M250)-M250)/(COUNTIF($K$2:K250,K250)-1),0)</f>
        <v>1.4444444444444444</v>
      </c>
      <c r="AG250" s="1">
        <f>IFERROR((SUMIF(K$2:K250,K250,L$2:L250)-L250)/(COUNTIF($K$2:K250,K250)-1),0)</f>
        <v>1.8333333333333333</v>
      </c>
      <c r="AH250" s="1">
        <f t="shared" si="125"/>
        <v>-0.38888888888888884</v>
      </c>
      <c r="AI250" s="1">
        <f t="shared" si="126"/>
        <v>3</v>
      </c>
      <c r="AJ250" s="1">
        <f t="shared" si="127"/>
        <v>0</v>
      </c>
      <c r="AK250" s="1">
        <f>SUMIF($J$2:K250,J250,AI$2:AJ250)-AI250</f>
        <v>27</v>
      </c>
      <c r="AL250" s="1">
        <f>SUMIF($AY$2:AZ250,AY250,$BI$2:BJ250)-BI250</f>
        <v>32</v>
      </c>
      <c r="AM250" s="1">
        <f>IFERROR((AK250)/(COUNTIF($J$2:K250,J250)-1),0)</f>
        <v>0.84375</v>
      </c>
      <c r="AN250" s="1">
        <f>IFERROR((AL250)/(COUNTIF($J$2:K250,K250)-1),0)</f>
        <v>0.96969696969696972</v>
      </c>
      <c r="AP250" t="str">
        <f t="shared" si="113"/>
        <v>SK Rapid Wien</v>
      </c>
      <c r="AQ250">
        <f>COUNTIF($J$2:J250,J250)</f>
        <v>16</v>
      </c>
      <c r="AR250">
        <f>COUNTIF($K$2:K250,K250)</f>
        <v>19</v>
      </c>
      <c r="AT250" s="1" t="str">
        <f t="shared" si="114"/>
        <v>FC Admira Wacker Mödling</v>
      </c>
      <c r="AU250" s="1" t="str">
        <f t="shared" si="115"/>
        <v>FC Wacker Innsbruck</v>
      </c>
      <c r="AV250">
        <f t="shared" si="116"/>
        <v>2</v>
      </c>
      <c r="AW250" s="1">
        <f t="shared" si="117"/>
        <v>3</v>
      </c>
      <c r="AY250" t="str">
        <f t="shared" si="128"/>
        <v>FC Wacker Innsbruck</v>
      </c>
      <c r="AZ250" t="str">
        <f t="shared" si="129"/>
        <v>FC Admira Wacker Mödling</v>
      </c>
      <c r="BA250">
        <f t="shared" si="130"/>
        <v>2</v>
      </c>
      <c r="BB250">
        <f t="shared" si="131"/>
        <v>3</v>
      </c>
      <c r="BD250" t="str">
        <f t="shared" si="132"/>
        <v>FC Wacker Innsbruck</v>
      </c>
      <c r="BE250" t="str">
        <f t="shared" si="133"/>
        <v>FC Admira Wacker Mödling</v>
      </c>
      <c r="BF250">
        <f t="shared" si="118"/>
        <v>3</v>
      </c>
      <c r="BG250">
        <f t="shared" si="119"/>
        <v>2</v>
      </c>
      <c r="BI250">
        <f t="shared" si="134"/>
        <v>0</v>
      </c>
      <c r="BJ250">
        <f t="shared" si="135"/>
        <v>3</v>
      </c>
    </row>
    <row r="251" spans="1:62" x14ac:dyDescent="0.25">
      <c r="A251" t="s">
        <v>47</v>
      </c>
      <c r="B251" t="s">
        <v>365</v>
      </c>
      <c r="C251" t="s">
        <v>267</v>
      </c>
      <c r="D251" t="s">
        <v>134</v>
      </c>
      <c r="E251" t="s">
        <v>43</v>
      </c>
      <c r="F251" s="15">
        <v>0.70833333333333337</v>
      </c>
      <c r="G251" s="16">
        <v>4700</v>
      </c>
      <c r="H251" s="17">
        <v>7</v>
      </c>
      <c r="I251" s="17">
        <v>0</v>
      </c>
      <c r="J251" s="1" t="s">
        <v>58</v>
      </c>
      <c r="K251" s="1" t="s">
        <v>216</v>
      </c>
      <c r="L251" s="20">
        <v>3</v>
      </c>
      <c r="M251" s="20">
        <v>1</v>
      </c>
      <c r="N251" s="1" t="str">
        <f t="shared" si="110"/>
        <v>S</v>
      </c>
      <c r="O251" s="1" t="str">
        <f t="shared" si="111"/>
        <v>N</v>
      </c>
      <c r="P251" s="1">
        <f t="shared" si="112"/>
        <v>2</v>
      </c>
      <c r="Q251" s="4">
        <f>IFERROR((SUMIF($J$2:K251,J251,$L$2:M251)-L251)/(COUNTIF($J$2:K251,J251)-1),0)</f>
        <v>1.5</v>
      </c>
      <c r="R251" s="4">
        <f>IFERROR((SUMIF($AT$2:AT251,AT251,$AV$2:AW251)-AV251)/(COUNTIF($J$2:K251,J251)-1),0)</f>
        <v>0.96875</v>
      </c>
      <c r="S251" s="4">
        <f t="shared" si="120"/>
        <v>0.53125</v>
      </c>
      <c r="T251" s="5">
        <f>IFERROR((SUMIF($AY$2:AZ251,AY251,$BA$2:BB251)-BA251)/(COUNTIF($J$2:K251,K251)-1),0)</f>
        <v>1.606060606060606</v>
      </c>
      <c r="U251" s="5">
        <f>IFERROR((SUMIF($BD$2:BE251,BD251,$BF$2:BG251)-BF251)/(COUNTIF($J$2:K251,K251)-1),0)</f>
        <v>2.0909090909090908</v>
      </c>
      <c r="V251" s="5">
        <f t="shared" si="121"/>
        <v>-0.48484848484848486</v>
      </c>
      <c r="W251" s="9">
        <f>IFERROR((SUMIF($J$2:J251,J251,L$2:L251)-L251)/(COUNTIF($J$2:J251,J251)-1),0)</f>
        <v>1.5</v>
      </c>
      <c r="X251" s="9">
        <f>IFERROR((SUMIF($J$2:J251,J251,M$2:M251)-M251)/(COUNTIF($J$2:J251,J251)-1),0)</f>
        <v>1.9375</v>
      </c>
      <c r="Y251" s="9">
        <f t="shared" si="122"/>
        <v>-0.4375</v>
      </c>
      <c r="Z251" s="1">
        <f>IFERROR((SUMIF($K$2:K251,J251,$M$2:M251))/(COUNTIF($K$2:K251,J251)),0)</f>
        <v>1.5</v>
      </c>
      <c r="AA251" s="1">
        <f>IFERROR((SUMIF($K$2:K251,J251,$L$2:L251))/(COUNTIF($K$2:K251,J251)),0)</f>
        <v>0.9375</v>
      </c>
      <c r="AB251" s="1">
        <f t="shared" si="123"/>
        <v>0.5625</v>
      </c>
      <c r="AC251" s="9">
        <f>IFERROR((SUMIF($J$2:J251,K251,$L$2:L251))/(COUNTIF($J$2:J251,K251)),0)</f>
        <v>1.5294117647058822</v>
      </c>
      <c r="AD251" s="9">
        <f>IFERROR((SUMIF($J$2:J251,K251,$M$2:M251))/(COUNTIF($J$2:J251,K251)),0)</f>
        <v>1.4705882352941178</v>
      </c>
      <c r="AE251" s="9">
        <f t="shared" si="124"/>
        <v>5.8823529411764497E-2</v>
      </c>
      <c r="AF251" s="1">
        <f>IFERROR((SUMIF(K$2:K251,K251,M$2:M251)-M251)/(COUNTIF($K$2:K251,K251)-1),0)</f>
        <v>1.6875</v>
      </c>
      <c r="AG251" s="1">
        <f>IFERROR((SUMIF(K$2:K251,K251,L$2:L251)-L251)/(COUNTIF($K$2:K251,K251)-1),0)</f>
        <v>2.75</v>
      </c>
      <c r="AH251" s="1">
        <f t="shared" si="125"/>
        <v>-1.0625</v>
      </c>
      <c r="AI251" s="1">
        <f t="shared" si="126"/>
        <v>3</v>
      </c>
      <c r="AJ251" s="1">
        <f t="shared" si="127"/>
        <v>0</v>
      </c>
      <c r="AK251" s="1">
        <f>SUMIF($J$2:K251,J251,AI$2:AJ251)-AI251</f>
        <v>36</v>
      </c>
      <c r="AL251" s="1">
        <f>SUMIF($AY$2:AZ251,AY251,$BI$2:BJ251)-BI251</f>
        <v>39</v>
      </c>
      <c r="AM251" s="1">
        <f>IFERROR((AK251)/(COUNTIF($J$2:K251,J251)-1),0)</f>
        <v>1.125</v>
      </c>
      <c r="AN251" s="1">
        <f>IFERROR((AL251)/(COUNTIF($J$2:K251,K251)-1),0)</f>
        <v>1.1818181818181819</v>
      </c>
      <c r="AP251" t="str">
        <f t="shared" si="113"/>
        <v>SV Mattersburg</v>
      </c>
      <c r="AQ251">
        <f>COUNTIF($J$2:J251,J251)</f>
        <v>17</v>
      </c>
      <c r="AR251">
        <f>COUNTIF($K$2:K251,K251)</f>
        <v>17</v>
      </c>
      <c r="AT251" s="1" t="str">
        <f t="shared" si="114"/>
        <v>SC Rheindorf Altach</v>
      </c>
      <c r="AU251" s="1" t="str">
        <f t="shared" si="115"/>
        <v>TSV Hartberg</v>
      </c>
      <c r="AV251">
        <f t="shared" si="116"/>
        <v>1</v>
      </c>
      <c r="AW251" s="1">
        <f t="shared" si="117"/>
        <v>3</v>
      </c>
      <c r="AY251" t="str">
        <f t="shared" si="128"/>
        <v>TSV Hartberg</v>
      </c>
      <c r="AZ251" t="str">
        <f t="shared" si="129"/>
        <v>SC Rheindorf Altach</v>
      </c>
      <c r="BA251">
        <f t="shared" si="130"/>
        <v>1</v>
      </c>
      <c r="BB251">
        <f t="shared" si="131"/>
        <v>3</v>
      </c>
      <c r="BD251" t="str">
        <f t="shared" si="132"/>
        <v>TSV Hartberg</v>
      </c>
      <c r="BE251" t="str">
        <f t="shared" si="133"/>
        <v>SC Rheindorf Altach</v>
      </c>
      <c r="BF251">
        <f t="shared" si="118"/>
        <v>3</v>
      </c>
      <c r="BG251">
        <f t="shared" si="119"/>
        <v>1</v>
      </c>
      <c r="BI251">
        <f t="shared" si="134"/>
        <v>0</v>
      </c>
      <c r="BJ251">
        <f t="shared" si="135"/>
        <v>3</v>
      </c>
    </row>
    <row r="252" spans="1:62" x14ac:dyDescent="0.25">
      <c r="A252" t="s">
        <v>47</v>
      </c>
      <c r="B252" s="21">
        <v>43604</v>
      </c>
      <c r="C252">
        <v>2019</v>
      </c>
      <c r="D252" t="s">
        <v>134</v>
      </c>
      <c r="E252" t="s">
        <v>64</v>
      </c>
      <c r="F252" s="15">
        <v>0.70833333333333337</v>
      </c>
      <c r="H252" s="1">
        <v>7</v>
      </c>
      <c r="I252" s="1">
        <v>0</v>
      </c>
      <c r="J252" s="1" t="s">
        <v>65</v>
      </c>
      <c r="K252" s="1" t="s">
        <v>0</v>
      </c>
      <c r="L252" s="1">
        <v>0</v>
      </c>
      <c r="M252" s="1">
        <v>1</v>
      </c>
      <c r="N252" s="1" t="str">
        <f t="shared" si="110"/>
        <v>N</v>
      </c>
      <c r="O252" s="1" t="str">
        <f t="shared" si="111"/>
        <v>S</v>
      </c>
      <c r="P252" s="1">
        <f t="shared" si="112"/>
        <v>-1</v>
      </c>
      <c r="Q252" s="4">
        <f>IFERROR((SUMIF($J$2:K252,J252,$L$2:M252)-L252)/(COUNTIF($J$2:K252,J252)-1),0)</f>
        <v>1.3529411764705883</v>
      </c>
      <c r="R252" s="4">
        <f>IFERROR((SUMIF($AT$2:AT252,AT252,$AV$2:AW252)-AV252)/(COUNTIF($J$2:K252,J252)-1),0)</f>
        <v>0.61764705882352944</v>
      </c>
      <c r="S252" s="4">
        <f t="shared" ref="S252:S254" si="136">Q252-R252</f>
        <v>0.73529411764705888</v>
      </c>
      <c r="T252" s="5">
        <f>IFERROR((SUMIF($AY$2:AZ252,AY252,$BA$2:BB252)-BA252)/(COUNTIF($J$2:K252,K252)-1),0)</f>
        <v>2.1025641025641026</v>
      </c>
      <c r="U252" s="5">
        <f>IFERROR((SUMIF($BD$2:BE252,BD252,$BF$2:BG252)-BF252)/(COUNTIF($J$2:K252,K252)-1),0)</f>
        <v>0.84615384615384615</v>
      </c>
      <c r="V252" s="5">
        <f t="shared" ref="V252:V254" si="137">T252-U252</f>
        <v>1.2564102564102564</v>
      </c>
      <c r="W252" s="9">
        <f>IFERROR((SUMIF($J$2:J252,J252,L$2:L252)-L252)/(COUNTIF($J$2:J252,J252)-1),0)</f>
        <v>1.2666666666666666</v>
      </c>
      <c r="X252" s="9">
        <f>IFERROR((SUMIF($J$2:J252,J252,M$2:M252)-M252)/(COUNTIF($J$2:J252,J252)-1),0)</f>
        <v>1.4</v>
      </c>
      <c r="Y252" s="9">
        <f t="shared" ref="Y252:Y254" si="138">W252-X252</f>
        <v>-0.1333333333333333</v>
      </c>
      <c r="Z252" s="1">
        <f>IFERROR((SUMIF($K$2:K252,J252,$M$2:M252))/(COUNTIF($K$2:K252,J252)),0)</f>
        <v>1.4210526315789473</v>
      </c>
      <c r="AA252" s="1">
        <f>IFERROR((SUMIF($K$2:K252,J252,$L$2:L252))/(COUNTIF($K$2:K252,J252)),0)</f>
        <v>1.5263157894736843</v>
      </c>
      <c r="AB252" s="1">
        <f t="shared" ref="AB252:AB254" si="139">Z252-AA252</f>
        <v>-0.10526315789473695</v>
      </c>
      <c r="AC252" s="9">
        <f>IFERROR((SUMIF($J$2:J252,K252,$L$2:L252))/(COUNTIF($J$2:J252,K252)),0)</f>
        <v>2.0526315789473686</v>
      </c>
      <c r="AD252" s="9">
        <f>IFERROR((SUMIF($J$2:J252,K252,$M$2:M252))/(COUNTIF($J$2:J252,K252)),0)</f>
        <v>0.84210526315789469</v>
      </c>
      <c r="AE252" s="9">
        <f t="shared" ref="AE252:AE254" si="140">AC252-AD252</f>
        <v>1.2105263157894739</v>
      </c>
      <c r="AF252" s="1">
        <f>IFERROR((SUMIF(K$2:K252,K252,M$2:M252)-M252)/(COUNTIF($K$2:K252,K252)-1),0)</f>
        <v>2.15</v>
      </c>
      <c r="AG252" s="1">
        <f>IFERROR((SUMIF(K$2:K252,K252,L$2:L252)-L252)/(COUNTIF($K$2:K252,K252)-1),0)</f>
        <v>0.85</v>
      </c>
      <c r="AH252" s="1">
        <f t="shared" ref="AH252:AH254" si="141">AF252-AG252</f>
        <v>1.2999999999999998</v>
      </c>
      <c r="AI252" s="1">
        <f t="shared" ref="AI252:AI254" si="142">IF(N252="S",3,IF(N252="N",0,1))</f>
        <v>0</v>
      </c>
      <c r="AJ252" s="1">
        <f t="shared" ref="AJ252:AJ254" si="143">IF(O252="S",3,IF(O252="N",0,1))</f>
        <v>3</v>
      </c>
      <c r="AK252" s="1">
        <f>SUMIF($J$2:K252,J252,AI$2:AJ252)-AI252</f>
        <v>45</v>
      </c>
      <c r="AL252" s="1">
        <f>SUMIF($AY$2:AZ252,AY252,$BI$2:BJ252)-BI252</f>
        <v>79</v>
      </c>
      <c r="AM252" s="1">
        <f>IFERROR((AK252)/(COUNTIF($J$2:K252,J252)-1),0)</f>
        <v>1.3235294117647058</v>
      </c>
      <c r="AN252" s="1">
        <f>IFERROR((AL252)/(COUNTIF($J$2:K252,K252)-1),0)</f>
        <v>2.0256410256410255</v>
      </c>
      <c r="AP252" t="e">
        <f>VLOOKUP(J252,IF($AQ$2:$AQ$251=(AQ252),mat,""),2,FALSE)</f>
        <v>#VALUE!</v>
      </c>
      <c r="AQ252">
        <f>COUNTIF($J$2:J252,J252)</f>
        <v>16</v>
      </c>
      <c r="AR252">
        <f>COUNTIF($K$2:K252,K252)</f>
        <v>21</v>
      </c>
      <c r="AT252" s="1" t="str">
        <f t="shared" ref="AT252:AT254" si="144">J252</f>
        <v>SKN St. Pölten</v>
      </c>
      <c r="AU252" s="1" t="str">
        <f t="shared" ref="AU252:AU254" si="145">K252</f>
        <v>LASK</v>
      </c>
      <c r="AV252">
        <f t="shared" ref="AV252:AV254" si="146">M252</f>
        <v>1</v>
      </c>
      <c r="AW252" s="1">
        <f t="shared" ref="AW252:AW254" si="147">L252</f>
        <v>0</v>
      </c>
      <c r="AY252" t="str">
        <f t="shared" ref="AY252:AY254" si="148">AU252</f>
        <v>LASK</v>
      </c>
      <c r="AZ252" t="str">
        <f t="shared" ref="AZ252:AZ254" si="149">AT252</f>
        <v>SKN St. Pölten</v>
      </c>
      <c r="BA252">
        <f t="shared" ref="BA252:BA254" si="150">AV252</f>
        <v>1</v>
      </c>
      <c r="BB252">
        <f t="shared" ref="BB252:BB254" si="151">AW252</f>
        <v>0</v>
      </c>
      <c r="BD252" t="str">
        <f t="shared" ref="BD252:BD254" si="152">AY252</f>
        <v>LASK</v>
      </c>
      <c r="BE252" t="str">
        <f t="shared" ref="BE252:BE254" si="153">AZ252</f>
        <v>SKN St. Pölten</v>
      </c>
      <c r="BF252">
        <f t="shared" ref="BF252:BF254" si="154">L252</f>
        <v>0</v>
      </c>
      <c r="BG252">
        <f t="shared" ref="BG252:BG254" si="155">M252</f>
        <v>1</v>
      </c>
      <c r="BI252">
        <f t="shared" ref="BI252:BI254" si="156">AJ252</f>
        <v>3</v>
      </c>
      <c r="BJ252">
        <f t="shared" ref="BJ252:BJ254" si="157">AI252</f>
        <v>0</v>
      </c>
    </row>
    <row r="253" spans="1:62" x14ac:dyDescent="0.25">
      <c r="A253" t="s">
        <v>47</v>
      </c>
      <c r="B253" s="21">
        <v>43604</v>
      </c>
      <c r="C253" t="s">
        <v>267</v>
      </c>
      <c r="D253" t="s">
        <v>134</v>
      </c>
      <c r="E253" t="s">
        <v>64</v>
      </c>
      <c r="F253" s="15">
        <v>0.70833333333333337</v>
      </c>
      <c r="H253" s="1">
        <v>7</v>
      </c>
      <c r="I253" s="1">
        <v>0</v>
      </c>
      <c r="J253" s="1" t="s">
        <v>80</v>
      </c>
      <c r="K253" s="1" t="s">
        <v>49</v>
      </c>
      <c r="L253" s="1">
        <v>2</v>
      </c>
      <c r="M253" s="1">
        <v>0</v>
      </c>
      <c r="N253" s="1" t="str">
        <f t="shared" si="110"/>
        <v>S</v>
      </c>
      <c r="O253" s="1" t="str">
        <f t="shared" si="111"/>
        <v>N</v>
      </c>
      <c r="P253" s="1">
        <f t="shared" si="112"/>
        <v>2</v>
      </c>
      <c r="Q253" s="4">
        <f>IFERROR((SUMIF($J$2:K253,J253,$L$2:M253)-L253)/(COUNTIF($J$2:K253,J253)-1),0)</f>
        <v>1.5</v>
      </c>
      <c r="R253" s="4">
        <f>IFERROR((SUMIF($AT$2:AT253,AT253,$AV$2:AW253)-AV253)/(COUNTIF($J$2:K253,J253)-1),0)</f>
        <v>0.73529411764705888</v>
      </c>
      <c r="S253" s="4">
        <f t="shared" si="136"/>
        <v>0.76470588235294112</v>
      </c>
      <c r="T253" s="5">
        <f>IFERROR((SUMIF($AY$2:AZ253,AY253,$BA$2:BB253)-BA253)/(COUNTIF($J$2:K253,K253)-1),0)</f>
        <v>1.5454545454545454</v>
      </c>
      <c r="U253" s="5">
        <f>IFERROR((SUMIF($BD$2:BE253,BD253,$BF$2:BG253)-BF253)/(COUNTIF($J$2:K253,K253)-1),0)</f>
        <v>1.4545454545454546</v>
      </c>
      <c r="V253" s="5">
        <f t="shared" si="137"/>
        <v>9.0909090909090828E-2</v>
      </c>
      <c r="W253" s="9">
        <f>IFERROR((SUMIF($J$2:J253,J253,L$2:L253)-L253)/(COUNTIF($J$2:J253,J253)-1),0)</f>
        <v>2</v>
      </c>
      <c r="X253" s="9">
        <f>IFERROR((SUMIF($J$2:J253,J253,M$2:M253)-M253)/(COUNTIF($J$2:J253,J253)-1),0)</f>
        <v>1.4705882352941178</v>
      </c>
      <c r="Y253" s="9">
        <f t="shared" si="138"/>
        <v>0.52941176470588225</v>
      </c>
      <c r="Z253" s="1">
        <f>IFERROR((SUMIF($K$2:K253,J253,$M$2:M253))/(COUNTIF($K$2:K253,J253)),0)</f>
        <v>1</v>
      </c>
      <c r="AA253" s="1">
        <f>IFERROR((SUMIF($K$2:K253,J253,$L$2:L253))/(COUNTIF($K$2:K253,J253)),0)</f>
        <v>1.2352941176470589</v>
      </c>
      <c r="AB253" s="1">
        <f t="shared" si="139"/>
        <v>-0.23529411764705888</v>
      </c>
      <c r="AC253" s="9">
        <f>IFERROR((SUMIF($J$2:J253,K253,$L$2:L253))/(COUNTIF($J$2:J253,K253)),0)</f>
        <v>1.7058823529411764</v>
      </c>
      <c r="AD253" s="9">
        <f>IFERROR((SUMIF($J$2:J253,K253,$M$2:M253))/(COUNTIF($J$2:J253,K253)),0)</f>
        <v>1.411764705882353</v>
      </c>
      <c r="AE253" s="9">
        <f t="shared" si="140"/>
        <v>0.29411764705882337</v>
      </c>
      <c r="AF253" s="1">
        <f>IFERROR((SUMIF(K$2:K253,K253,M$2:M253)-M253)/(COUNTIF($K$2:K253,K253)-1),0)</f>
        <v>1.375</v>
      </c>
      <c r="AG253" s="1">
        <f>IFERROR((SUMIF(K$2:K253,K253,L$2:L253)-L253)/(COUNTIF($K$2:K253,K253)-1),0)</f>
        <v>1.5</v>
      </c>
      <c r="AH253" s="1">
        <f t="shared" si="141"/>
        <v>-0.125</v>
      </c>
      <c r="AI253" s="1">
        <f t="shared" si="142"/>
        <v>3</v>
      </c>
      <c r="AJ253" s="1">
        <f t="shared" si="143"/>
        <v>0</v>
      </c>
      <c r="AK253" s="1">
        <f>SUMIF($J$2:K253,J253,AI$2:AJ253)-AI253</f>
        <v>48</v>
      </c>
      <c r="AL253" s="1">
        <f>SUMIF($AY$2:AZ253,AY253,$BI$2:BJ253)-BI253</f>
        <v>49</v>
      </c>
      <c r="AM253" s="1">
        <f>IFERROR((AK253)/(COUNTIF($J$2:K253,J253)-1),0)</f>
        <v>1.411764705882353</v>
      </c>
      <c r="AN253" s="1">
        <f>IFERROR((AL253)/(COUNTIF($J$2:K253,K253)-1),0)</f>
        <v>1.4848484848484849</v>
      </c>
      <c r="AP253" t="e">
        <f>VLOOKUP(J253,IF($AQ$2:$AQ$251=(AQ253),mat,""),2,FALSE)</f>
        <v>#VALUE!</v>
      </c>
      <c r="AQ253">
        <f>COUNTIF($J$2:J253,J253)</f>
        <v>18</v>
      </c>
      <c r="AR253">
        <f>COUNTIF($K$2:K253,K253)</f>
        <v>17</v>
      </c>
      <c r="AT253" s="1" t="str">
        <f t="shared" si="144"/>
        <v>FK Austria Wien</v>
      </c>
      <c r="AU253" s="1" t="str">
        <f t="shared" si="145"/>
        <v>Wolfsberger AC</v>
      </c>
      <c r="AV253">
        <f t="shared" si="146"/>
        <v>0</v>
      </c>
      <c r="AW253" s="1">
        <f t="shared" si="147"/>
        <v>2</v>
      </c>
      <c r="AY253" t="str">
        <f t="shared" si="148"/>
        <v>Wolfsberger AC</v>
      </c>
      <c r="AZ253" t="str">
        <f t="shared" si="149"/>
        <v>FK Austria Wien</v>
      </c>
      <c r="BA253">
        <f t="shared" si="150"/>
        <v>0</v>
      </c>
      <c r="BB253">
        <f t="shared" si="151"/>
        <v>2</v>
      </c>
      <c r="BD253" t="str">
        <f t="shared" si="152"/>
        <v>Wolfsberger AC</v>
      </c>
      <c r="BE253" t="str">
        <f t="shared" si="153"/>
        <v>FK Austria Wien</v>
      </c>
      <c r="BF253">
        <f t="shared" si="154"/>
        <v>2</v>
      </c>
      <c r="BG253">
        <f t="shared" si="155"/>
        <v>0</v>
      </c>
      <c r="BI253">
        <f t="shared" si="156"/>
        <v>0</v>
      </c>
      <c r="BJ253">
        <f t="shared" si="157"/>
        <v>3</v>
      </c>
    </row>
    <row r="254" spans="1:62" x14ac:dyDescent="0.25">
      <c r="A254" t="s">
        <v>47</v>
      </c>
      <c r="B254" s="21">
        <v>43604</v>
      </c>
      <c r="C254" t="s">
        <v>267</v>
      </c>
      <c r="D254" t="s">
        <v>134</v>
      </c>
      <c r="E254" t="s">
        <v>64</v>
      </c>
      <c r="F254" s="15">
        <v>0.70833333333333337</v>
      </c>
      <c r="H254" s="1">
        <v>7</v>
      </c>
      <c r="I254" s="1">
        <v>0</v>
      </c>
      <c r="J254" s="1" t="s">
        <v>68</v>
      </c>
      <c r="K254" s="1" t="s">
        <v>40</v>
      </c>
      <c r="L254" s="1">
        <v>1</v>
      </c>
      <c r="M254" s="1">
        <v>2</v>
      </c>
      <c r="N254" s="1" t="str">
        <f t="shared" si="110"/>
        <v>N</v>
      </c>
      <c r="O254" s="1" t="str">
        <f t="shared" si="111"/>
        <v>S</v>
      </c>
      <c r="P254" s="1">
        <f t="shared" si="112"/>
        <v>-1</v>
      </c>
      <c r="Q254" s="4">
        <f>IFERROR((SUMIF($J$2:K254,J254,$L$2:M254)-L254)/(COUNTIF($J$2:K254,J254)-1),0)</f>
        <v>1.0555555555555556</v>
      </c>
      <c r="R254" s="4">
        <f>IFERROR((SUMIF($AT$2:AT254,AT254,$AV$2:AW254)-AV254)/(COUNTIF($J$2:K254,J254)-1),0)</f>
        <v>0.72222222222222221</v>
      </c>
      <c r="S254" s="4">
        <f t="shared" si="136"/>
        <v>0.33333333333333337</v>
      </c>
      <c r="T254" s="5">
        <f>IFERROR((SUMIF($AY$2:AZ254,AY254,$BA$2:BB254)-BA254)/(COUNTIF($J$2:K254,K254)-1),0)</f>
        <v>2.48</v>
      </c>
      <c r="U254" s="5">
        <f>IFERROR((SUMIF($BD$2:BE254,BD254,$BF$2:BG254)-BF254)/(COUNTIF($J$2:K254,K254)-1),0)</f>
        <v>0.82</v>
      </c>
      <c r="V254" s="5">
        <f t="shared" si="137"/>
        <v>1.6600000000000001</v>
      </c>
      <c r="W254" s="9">
        <f>IFERROR((SUMIF($J$2:J254,J254,L$2:L254)-L254)/(COUNTIF($J$2:J254,J254)-1),0)</f>
        <v>1.1764705882352942</v>
      </c>
      <c r="X254" s="9">
        <f>IFERROR((SUMIF($J$2:J254,J254,M$2:M254)-M254)/(COUNTIF($J$2:J254,J254)-1),0)</f>
        <v>1.5294117647058822</v>
      </c>
      <c r="Y254" s="9">
        <f t="shared" si="138"/>
        <v>-0.35294117647058809</v>
      </c>
      <c r="Z254" s="1">
        <f>IFERROR((SUMIF($K$2:K254,J254,$M$2:M254))/(COUNTIF($K$2:K254,J254)),0)</f>
        <v>0.94736842105263153</v>
      </c>
      <c r="AA254" s="1">
        <f>IFERROR((SUMIF($K$2:K254,J254,$L$2:L254))/(COUNTIF($K$2:K254,J254)),0)</f>
        <v>1.263157894736842</v>
      </c>
      <c r="AB254" s="1">
        <f t="shared" si="139"/>
        <v>-0.31578947368421051</v>
      </c>
      <c r="AC254" s="9">
        <f>IFERROR((SUMIF($J$2:J254,K254,$L$2:L254))/(COUNTIF($J$2:J254,K254)),0)</f>
        <v>2.5217391304347827</v>
      </c>
      <c r="AD254" s="9">
        <f>IFERROR((SUMIF($J$2:J254,K254,$M$2:M254))/(COUNTIF($J$2:J254,K254)),0)</f>
        <v>0.60869565217391308</v>
      </c>
      <c r="AE254" s="9">
        <f t="shared" si="140"/>
        <v>1.9130434782608696</v>
      </c>
      <c r="AF254" s="1">
        <f>IFERROR((SUMIF(K$2:K254,K254,M$2:M254)-M254)/(COUNTIF($K$2:K254,K254)-1),0)</f>
        <v>2.4444444444444446</v>
      </c>
      <c r="AG254" s="1">
        <f>IFERROR((SUMIF(K$2:K254,K254,L$2:L254)-L254)/(COUNTIF($K$2:K254,K254)-1),0)</f>
        <v>1</v>
      </c>
      <c r="AH254" s="1">
        <f t="shared" si="141"/>
        <v>1.4444444444444446</v>
      </c>
      <c r="AI254" s="1">
        <f t="shared" si="142"/>
        <v>0</v>
      </c>
      <c r="AJ254" s="1">
        <f t="shared" si="143"/>
        <v>3</v>
      </c>
      <c r="AK254" s="1">
        <f>SUMIF($J$2:K254,J254,AI$2:AJ254)-AI254</f>
        <v>43</v>
      </c>
      <c r="AL254" s="1">
        <f>SUMIF($AY$2:AZ254,AY254,$BI$2:BJ254)-BI254</f>
        <v>124</v>
      </c>
      <c r="AM254" s="1">
        <f>IFERROR((AK254)/(COUNTIF($J$2:K254,J254)-1),0)</f>
        <v>1.1944444444444444</v>
      </c>
      <c r="AN254" s="1">
        <f>IFERROR((AL254)/(COUNTIF($J$2:K254,K254)-1),0)</f>
        <v>2.48</v>
      </c>
      <c r="AP254" t="e">
        <f t="shared" ref="AP254" si="158">VLOOKUP(J254,IF($AQ$2:$AQ$251=(AQ254),mat,""),2,FALSE)</f>
        <v>#VALUE!</v>
      </c>
      <c r="AQ254">
        <f>COUNTIF($J$2:J254,J254)</f>
        <v>18</v>
      </c>
      <c r="AR254">
        <f>COUNTIF($K$2:K254,K254)</f>
        <v>28</v>
      </c>
      <c r="AT254" s="1" t="str">
        <f t="shared" si="144"/>
        <v>SK Sturm Graz</v>
      </c>
      <c r="AU254" s="1" t="str">
        <f t="shared" si="145"/>
        <v>Red Bull Salzburg</v>
      </c>
      <c r="AV254">
        <f t="shared" si="146"/>
        <v>2</v>
      </c>
      <c r="AW254" s="1">
        <f t="shared" si="147"/>
        <v>1</v>
      </c>
      <c r="AY254" t="str">
        <f t="shared" si="148"/>
        <v>Red Bull Salzburg</v>
      </c>
      <c r="AZ254" t="str">
        <f t="shared" si="149"/>
        <v>SK Sturm Graz</v>
      </c>
      <c r="BA254">
        <f t="shared" si="150"/>
        <v>2</v>
      </c>
      <c r="BB254">
        <f t="shared" si="151"/>
        <v>1</v>
      </c>
      <c r="BD254" t="str">
        <f t="shared" si="152"/>
        <v>Red Bull Salzburg</v>
      </c>
      <c r="BE254" t="str">
        <f t="shared" si="153"/>
        <v>SK Sturm Graz</v>
      </c>
      <c r="BF254">
        <f t="shared" si="154"/>
        <v>1</v>
      </c>
      <c r="BG254">
        <f t="shared" si="155"/>
        <v>2</v>
      </c>
      <c r="BI254">
        <f t="shared" si="156"/>
        <v>3</v>
      </c>
      <c r="BJ254">
        <f t="shared" si="157"/>
        <v>0</v>
      </c>
    </row>
    <row r="255" spans="1:62" x14ac:dyDescent="0.25">
      <c r="A255" t="s">
        <v>47</v>
      </c>
      <c r="B255" s="21">
        <v>43610</v>
      </c>
      <c r="C255" t="s">
        <v>267</v>
      </c>
      <c r="D255" t="s">
        <v>134</v>
      </c>
      <c r="E255" t="s">
        <v>43</v>
      </c>
      <c r="F255" s="15">
        <v>0.70833333333333337</v>
      </c>
      <c r="H255" s="17">
        <v>7</v>
      </c>
      <c r="I255" s="17">
        <v>0</v>
      </c>
      <c r="J255" s="1" t="s">
        <v>245</v>
      </c>
      <c r="K255" s="1" t="s">
        <v>76</v>
      </c>
      <c r="L255" s="1">
        <v>4</v>
      </c>
      <c r="M255" s="1">
        <v>0</v>
      </c>
      <c r="N255" s="1" t="str">
        <f t="shared" si="110"/>
        <v>S</v>
      </c>
      <c r="O255" s="1" t="str">
        <f t="shared" si="111"/>
        <v>N</v>
      </c>
      <c r="P255" s="1">
        <f t="shared" si="112"/>
        <v>4</v>
      </c>
      <c r="Q255" s="4">
        <f>IFERROR((SUMIF($J$2:K255,J255,$L$2:M255)-L255)/(COUNTIF($J$2:K255,J255)-1),0)</f>
        <v>1.088235294117647</v>
      </c>
      <c r="R255" s="4">
        <f>IFERROR((SUMIF($AT$2:AT255,AT255,$AV$2:AW255)-AV255)/(COUNTIF($J$2:K255,J255)-1),0)</f>
        <v>0.6470588235294118</v>
      </c>
      <c r="S255" s="4">
        <f>Q255-R255</f>
        <v>0.44117647058823517</v>
      </c>
      <c r="T255" s="5">
        <f>IFERROR((SUMIF($AY$2:AZ255,AY255,$BA$2:BB255)-BA255)/(COUNTIF($J$2:K255,K255)-1),0)</f>
        <v>1.40625</v>
      </c>
      <c r="U255" s="5">
        <f>IFERROR((SUMIF($BD$2:BE255,BD255,$BF$2:BG255)-BF255)/(COUNTIF($J$2:K255,K255)-1),0)</f>
        <v>1.4375</v>
      </c>
      <c r="V255" s="5">
        <f t="shared" ref="V255:V260" si="159">T255-U255</f>
        <v>-3.125E-2</v>
      </c>
      <c r="W255" s="9">
        <f>IFERROR((SUMIF($J$2:J255,J255,L$2:L255)-L255)/(COUNTIF($J$2:J255,J255)-1),0)</f>
        <v>0.6</v>
      </c>
      <c r="X255" s="9">
        <f>IFERROR((SUMIF($J$2:J255,J255,M$2:M255)-M255)/(COUNTIF($J$2:J255,J255)-1),0)</f>
        <v>1.4666666666666666</v>
      </c>
      <c r="Y255" s="9">
        <f t="shared" ref="Y255:Y260" si="160">W255-X255</f>
        <v>-0.86666666666666659</v>
      </c>
      <c r="Z255" s="1">
        <f>IFERROR((SUMIF($K$2:K255,J255,$M$2:M255))/(COUNTIF($K$2:K255,J255)),0)</f>
        <v>1.4736842105263157</v>
      </c>
      <c r="AA255" s="1">
        <f>IFERROR((SUMIF($K$2:K255,J255,$L$2:L255))/(COUNTIF($K$2:K255,J255)),0)</f>
        <v>1.8947368421052631</v>
      </c>
      <c r="AB255" s="1">
        <f t="shared" ref="AB255:AB260" si="161">Z255-AA255</f>
        <v>-0.42105263157894735</v>
      </c>
      <c r="AC255" s="9">
        <f>IFERROR((SUMIF($J$2:J255,K255,$L$2:L255))/(COUNTIF($J$2:J255,K255)),0)</f>
        <v>1.4375</v>
      </c>
      <c r="AD255" s="9">
        <f>IFERROR((SUMIF($J$2:J255,K255,$M$2:M255))/(COUNTIF($J$2:J255,K255)),0)</f>
        <v>1.4375</v>
      </c>
      <c r="AE255" s="9">
        <f t="shared" ref="AE255:AE260" si="162">AC255-AD255</f>
        <v>0</v>
      </c>
      <c r="AF255" s="1">
        <f>IFERROR((SUMIF(K$2:K255,K255,M$2:M255)-M255)/(COUNTIF($K$2:K255,K255)-1),0)</f>
        <v>1.375</v>
      </c>
      <c r="AG255" s="1">
        <f>IFERROR((SUMIF(K$2:K255,K255,L$2:L255)-L255)/(COUNTIF($K$2:K255,K255)-1),0)</f>
        <v>1.4375</v>
      </c>
      <c r="AH255" s="1">
        <f t="shared" ref="AH255:AH260" si="163">AF255-AG255</f>
        <v>-6.25E-2</v>
      </c>
      <c r="AI255" s="1">
        <f t="shared" ref="AI255:AI260" si="164">IF(N255="S",3,IF(N255="N",0,1))</f>
        <v>3</v>
      </c>
      <c r="AJ255" s="1">
        <f t="shared" ref="AJ255:AJ260" si="165">IF(O255="S",3,IF(O255="N",0,1))</f>
        <v>0</v>
      </c>
      <c r="AK255" s="1">
        <f>SUMIF($J$2:K255,J255,AI$2:AJ255)-AI255</f>
        <v>32</v>
      </c>
      <c r="AL255" s="1">
        <f>SUMIF($AY$2:AZ255,AY255,$BI$2:BJ255)-BI255</f>
        <v>46</v>
      </c>
      <c r="AM255" s="1">
        <f>IFERROR((AK255)/(COUNTIF($J$2:K255,J255)-1),0)</f>
        <v>0.94117647058823528</v>
      </c>
      <c r="AN255" s="1">
        <f>IFERROR((AL255)/(COUNTIF($J$2:K255,K255)-1),0)</f>
        <v>1.4375</v>
      </c>
      <c r="AP255" t="e">
        <f t="shared" ref="AP255:AP260" si="166">VLOOKUP(J255,IF($AQ$2:$AQ$251=(AQ255),mat,""),2,FALSE)</f>
        <v>#VALUE!</v>
      </c>
      <c r="AQ255">
        <f>COUNTIF($J$2:J255,J255)</f>
        <v>16</v>
      </c>
      <c r="AR255">
        <f>COUNTIF($K$2:K255,K255)</f>
        <v>17</v>
      </c>
      <c r="AT255" s="1" t="str">
        <f t="shared" ref="AT255:AT272" si="167">J255</f>
        <v>FC Wacker Innsbruck</v>
      </c>
      <c r="AU255" s="1" t="str">
        <f t="shared" ref="AU255:AU272" si="168">K255</f>
        <v>SV Mattersburg</v>
      </c>
      <c r="AV255">
        <f t="shared" ref="AV255:AV266" si="169">M255</f>
        <v>0</v>
      </c>
      <c r="AW255" s="1">
        <f t="shared" ref="AW255:AW266" si="170">L255</f>
        <v>4</v>
      </c>
      <c r="AY255" t="str">
        <f t="shared" ref="AY255:AY272" si="171">AU255</f>
        <v>SV Mattersburg</v>
      </c>
      <c r="AZ255" t="str">
        <f t="shared" ref="AZ255:AZ272" si="172">AT255</f>
        <v>FC Wacker Innsbruck</v>
      </c>
      <c r="BA255">
        <f t="shared" ref="BA255:BA266" si="173">AV255</f>
        <v>0</v>
      </c>
      <c r="BB255">
        <f t="shared" ref="BB255:BB266" si="174">AW255</f>
        <v>4</v>
      </c>
      <c r="BD255" t="str">
        <f t="shared" ref="BD255:BD272" si="175">AY255</f>
        <v>SV Mattersburg</v>
      </c>
      <c r="BE255" t="str">
        <f t="shared" ref="BE255:BE272" si="176">AZ255</f>
        <v>FC Wacker Innsbruck</v>
      </c>
      <c r="BF255">
        <f t="shared" ref="BF255:BF266" si="177">L255</f>
        <v>4</v>
      </c>
      <c r="BG255">
        <f t="shared" ref="BG255:BG266" si="178">M255</f>
        <v>0</v>
      </c>
      <c r="BI255">
        <f t="shared" ref="BI255:BI266" si="179">AJ255</f>
        <v>0</v>
      </c>
      <c r="BJ255">
        <f t="shared" ref="BJ255:BJ266" si="180">AI255</f>
        <v>3</v>
      </c>
    </row>
    <row r="256" spans="1:62" x14ac:dyDescent="0.25">
      <c r="A256" t="s">
        <v>47</v>
      </c>
      <c r="B256" s="21">
        <v>43610</v>
      </c>
      <c r="C256" t="s">
        <v>267</v>
      </c>
      <c r="D256" t="s">
        <v>134</v>
      </c>
      <c r="E256" t="s">
        <v>43</v>
      </c>
      <c r="F256" s="15">
        <v>0.70833333333333337</v>
      </c>
      <c r="H256" s="17">
        <v>7</v>
      </c>
      <c r="I256" s="17">
        <v>0</v>
      </c>
      <c r="J256" s="1" t="s">
        <v>216</v>
      </c>
      <c r="K256" s="1" t="s">
        <v>56</v>
      </c>
      <c r="L256" s="1">
        <v>3</v>
      </c>
      <c r="M256" s="1">
        <v>1</v>
      </c>
      <c r="N256" s="1" t="str">
        <f t="shared" si="110"/>
        <v>S</v>
      </c>
      <c r="O256" s="1" t="str">
        <f t="shared" si="111"/>
        <v>N</v>
      </c>
      <c r="P256" s="1">
        <f t="shared" si="112"/>
        <v>2</v>
      </c>
      <c r="Q256" s="4">
        <f>IFERROR((SUMIF($J$2:K256,J256,$L$2:M256)-L256)/(COUNTIF($J$2:K256,J256)-1),0)</f>
        <v>1.588235294117647</v>
      </c>
      <c r="R256" s="4">
        <f>IFERROR((SUMIF($AT$2:AT256,AT256,$AV$2:AW256)-AV256)/(COUNTIF($J$2:K256,J256)-1),0)</f>
        <v>0.73529411764705888</v>
      </c>
      <c r="S256" s="4">
        <f t="shared" ref="S256:S260" si="181">Q256-R256</f>
        <v>0.85294117647058809</v>
      </c>
      <c r="T256" s="5">
        <f>IFERROR((SUMIF($AY$2:AZ256,AY256,$BA$2:BB256)-BA256)/(COUNTIF($J$2:K256,K256)-1),0)</f>
        <v>1.2121212121212122</v>
      </c>
      <c r="U256" s="5">
        <f>IFERROR((SUMIF($BD$2:BE256,BD256,$BF$2:BG256)-BF256)/(COUNTIF($J$2:K256,K256)-1),0)</f>
        <v>1.9696969696969697</v>
      </c>
      <c r="V256" s="5">
        <f t="shared" si="159"/>
        <v>-0.75757575757575757</v>
      </c>
      <c r="W256" s="9">
        <f>IFERROR((SUMIF($J$2:J256,J256,L$2:L256)-L256)/(COUNTIF($J$2:J256,J256)-1),0)</f>
        <v>1.5294117647058822</v>
      </c>
      <c r="X256" s="9">
        <f>IFERROR((SUMIF($J$2:J256,J256,M$2:M256)-M256)/(COUNTIF($J$2:J256,J256)-1),0)</f>
        <v>1.4705882352941178</v>
      </c>
      <c r="Y256" s="9">
        <f t="shared" si="160"/>
        <v>5.8823529411764497E-2</v>
      </c>
      <c r="Z256" s="1">
        <f>IFERROR((SUMIF($K$2:K256,J256,$M$2:M256))/(COUNTIF($K$2:K256,J256)),0)</f>
        <v>1.6470588235294117</v>
      </c>
      <c r="AA256" s="1">
        <f>IFERROR((SUMIF($K$2:K256,J256,$L$2:L256))/(COUNTIF($K$2:K256,J256)),0)</f>
        <v>2.7647058823529411</v>
      </c>
      <c r="AB256" s="1">
        <f t="shared" si="161"/>
        <v>-1.1176470588235294</v>
      </c>
      <c r="AC256" s="9">
        <f>IFERROR((SUMIF($J$2:J256,K256,$L$2:L256))/(COUNTIF($J$2:J256,K256)),0)</f>
        <v>1.4375</v>
      </c>
      <c r="AD256" s="9">
        <f>IFERROR((SUMIF($J$2:J256,K256,$M$2:M256))/(COUNTIF($J$2:J256,K256)),0)</f>
        <v>2</v>
      </c>
      <c r="AE256" s="9">
        <f t="shared" si="162"/>
        <v>-0.5625</v>
      </c>
      <c r="AF256" s="1">
        <f>IFERROR((SUMIF(K$2:K256,K256,M$2:M256)-M256)/(COUNTIF($K$2:K256,K256)-1),0)</f>
        <v>1</v>
      </c>
      <c r="AG256" s="1">
        <f>IFERROR((SUMIF(K$2:K256,K256,L$2:L256)-L256)/(COUNTIF($K$2:K256,K256)-1),0)</f>
        <v>1.9411764705882353</v>
      </c>
      <c r="AH256" s="1">
        <f t="shared" si="163"/>
        <v>-0.94117647058823528</v>
      </c>
      <c r="AI256" s="1">
        <f t="shared" si="164"/>
        <v>3</v>
      </c>
      <c r="AJ256" s="1">
        <f t="shared" si="165"/>
        <v>0</v>
      </c>
      <c r="AK256" s="1">
        <f>SUMIF($J$2:K256,J256,AI$2:AJ256)-AI256</f>
        <v>39</v>
      </c>
      <c r="AL256" s="1">
        <f>SUMIF($AY$2:AZ256,AY256,$BI$2:BJ256)-BI256</f>
        <v>30</v>
      </c>
      <c r="AM256" s="1">
        <f>IFERROR((AK256)/(COUNTIF($J$2:K256,J256)-1),0)</f>
        <v>1.1470588235294117</v>
      </c>
      <c r="AN256" s="1">
        <f>IFERROR((AL256)/(COUNTIF($J$2:K256,K256)-1),0)</f>
        <v>0.90909090909090906</v>
      </c>
      <c r="AP256" t="e">
        <f t="shared" si="166"/>
        <v>#VALUE!</v>
      </c>
      <c r="AQ256">
        <f>COUNTIF($J$2:J256,J256)</f>
        <v>18</v>
      </c>
      <c r="AR256">
        <f>COUNTIF($K$2:K256,K256)</f>
        <v>18</v>
      </c>
      <c r="AT256" s="1" t="str">
        <f t="shared" si="167"/>
        <v>TSV Hartberg</v>
      </c>
      <c r="AU256" s="1" t="str">
        <f t="shared" si="168"/>
        <v>FC Admira Wacker Mödling</v>
      </c>
      <c r="AV256">
        <f t="shared" si="169"/>
        <v>1</v>
      </c>
      <c r="AW256" s="1">
        <f t="shared" si="170"/>
        <v>3</v>
      </c>
      <c r="AY256" t="str">
        <f t="shared" si="171"/>
        <v>FC Admira Wacker Mödling</v>
      </c>
      <c r="AZ256" t="str">
        <f t="shared" si="172"/>
        <v>TSV Hartberg</v>
      </c>
      <c r="BA256">
        <f t="shared" si="173"/>
        <v>1</v>
      </c>
      <c r="BB256">
        <f t="shared" si="174"/>
        <v>3</v>
      </c>
      <c r="BD256" t="str">
        <f t="shared" si="175"/>
        <v>FC Admira Wacker Mödling</v>
      </c>
      <c r="BE256" t="str">
        <f t="shared" si="176"/>
        <v>TSV Hartberg</v>
      </c>
      <c r="BF256">
        <f t="shared" si="177"/>
        <v>3</v>
      </c>
      <c r="BG256">
        <f t="shared" si="178"/>
        <v>1</v>
      </c>
      <c r="BI256">
        <f t="shared" si="179"/>
        <v>0</v>
      </c>
      <c r="BJ256">
        <f t="shared" si="180"/>
        <v>3</v>
      </c>
    </row>
    <row r="257" spans="1:62" x14ac:dyDescent="0.25">
      <c r="A257" t="s">
        <v>47</v>
      </c>
      <c r="B257" s="21">
        <v>43610</v>
      </c>
      <c r="C257" t="s">
        <v>267</v>
      </c>
      <c r="D257" t="s">
        <v>134</v>
      </c>
      <c r="E257" t="s">
        <v>43</v>
      </c>
      <c r="F257" s="15">
        <v>0.70833333333333337</v>
      </c>
      <c r="H257" s="17">
        <v>7</v>
      </c>
      <c r="I257" s="17">
        <v>0</v>
      </c>
      <c r="J257" s="1" t="s">
        <v>71</v>
      </c>
      <c r="K257" s="1" t="s">
        <v>58</v>
      </c>
      <c r="L257" s="1">
        <v>1</v>
      </c>
      <c r="M257" s="1">
        <v>2</v>
      </c>
      <c r="N257" s="1" t="str">
        <f t="shared" si="110"/>
        <v>N</v>
      </c>
      <c r="O257" s="1" t="str">
        <f t="shared" si="111"/>
        <v>S</v>
      </c>
      <c r="P257" s="1">
        <f t="shared" si="112"/>
        <v>-1</v>
      </c>
      <c r="Q257" s="4">
        <f>IFERROR((SUMIF($J$2:K257,J257,$L$2:M257)-L257)/(COUNTIF($J$2:K257,J257)-1),0)</f>
        <v>1.6041666666666667</v>
      </c>
      <c r="R257" s="4">
        <f>IFERROR((SUMIF($AT$2:AT257,AT257,$AV$2:AW257)-AV257)/(COUNTIF($J$2:K257,J257)-1),0)</f>
        <v>0.35416666666666669</v>
      </c>
      <c r="S257" s="4">
        <f t="shared" si="181"/>
        <v>1.25</v>
      </c>
      <c r="T257" s="5">
        <f>IFERROR((SUMIF($AY$2:AZ257,AY257,$BA$2:BB257)-BA257)/(COUNTIF($J$2:K257,K257)-1),0)</f>
        <v>1.5454545454545454</v>
      </c>
      <c r="U257" s="5">
        <f>IFERROR((SUMIF($BD$2:BE257,BD257,$BF$2:BG257)-BF257)/(COUNTIF($J$2:K257,K257)-1),0)</f>
        <v>1.4242424242424243</v>
      </c>
      <c r="V257" s="5">
        <f t="shared" si="159"/>
        <v>0.1212121212121211</v>
      </c>
      <c r="W257" s="9">
        <f>IFERROR((SUMIF($J$2:J257,J257,L$2:L257)-L257)/(COUNTIF($J$2:J257,J257)-1),0)</f>
        <v>1.5454545454545454</v>
      </c>
      <c r="X257" s="9">
        <f>IFERROR((SUMIF($J$2:J257,J257,M$2:M257)-M257)/(COUNTIF($J$2:J257,J257)-1),0)</f>
        <v>0.77272727272727271</v>
      </c>
      <c r="Y257" s="9">
        <f t="shared" si="160"/>
        <v>0.77272727272727271</v>
      </c>
      <c r="Z257" s="1">
        <f>IFERROR((SUMIF($K$2:K257,J257,$M$2:M257))/(COUNTIF($K$2:K257,J257)),0)</f>
        <v>1.6538461538461537</v>
      </c>
      <c r="AA257" s="1">
        <f>IFERROR((SUMIF($K$2:K257,J257,$L$2:L257))/(COUNTIF($K$2:K257,J257)),0)</f>
        <v>1.7692307692307692</v>
      </c>
      <c r="AB257" s="1">
        <f t="shared" si="161"/>
        <v>-0.11538461538461542</v>
      </c>
      <c r="AC257" s="9">
        <f>IFERROR((SUMIF($J$2:J257,K257,$L$2:L257))/(COUNTIF($J$2:J257,K257)),0)</f>
        <v>1.588235294117647</v>
      </c>
      <c r="AD257" s="9">
        <f>IFERROR((SUMIF($J$2:J257,K257,$M$2:M257))/(COUNTIF($J$2:J257,K257)),0)</f>
        <v>1.8823529411764706</v>
      </c>
      <c r="AE257" s="9">
        <f t="shared" si="162"/>
        <v>-0.29411764705882359</v>
      </c>
      <c r="AF257" s="1">
        <f>IFERROR((SUMIF(K$2:K257,K257,M$2:M257)-M257)/(COUNTIF($K$2:K257,K257)-1),0)</f>
        <v>1.5</v>
      </c>
      <c r="AG257" s="1">
        <f>IFERROR((SUMIF(K$2:K257,K257,L$2:L257)-L257)/(COUNTIF($K$2:K257,K257)-1),0)</f>
        <v>0.9375</v>
      </c>
      <c r="AH257" s="1">
        <f t="shared" si="163"/>
        <v>0.5625</v>
      </c>
      <c r="AI257" s="1">
        <f t="shared" si="164"/>
        <v>0</v>
      </c>
      <c r="AJ257" s="1">
        <f t="shared" si="165"/>
        <v>3</v>
      </c>
      <c r="AK257" s="1">
        <f>SUMIF($J$2:K257,J257,AI$2:AJ257)-AI257</f>
        <v>73</v>
      </c>
      <c r="AL257" s="1">
        <f>SUMIF($AY$2:AZ257,AY257,$BI$2:BJ257)-BI257</f>
        <v>39</v>
      </c>
      <c r="AM257" s="1">
        <f>IFERROR((AK257)/(COUNTIF($J$2:K257,J257)-1),0)</f>
        <v>1.5208333333333333</v>
      </c>
      <c r="AN257" s="1">
        <f>IFERROR((AL257)/(COUNTIF($J$2:K257,K257)-1),0)</f>
        <v>1.1818181818181819</v>
      </c>
      <c r="AP257" t="e">
        <f t="shared" si="166"/>
        <v>#VALUE!</v>
      </c>
      <c r="AQ257">
        <f>COUNTIF($J$2:J257,J257)</f>
        <v>23</v>
      </c>
      <c r="AR257">
        <f>COUNTIF($K$2:K257,K257)</f>
        <v>17</v>
      </c>
      <c r="AT257" s="1" t="str">
        <f t="shared" si="167"/>
        <v>SK Rapid Wien</v>
      </c>
      <c r="AU257" s="1" t="str">
        <f t="shared" si="168"/>
        <v>SC Rheindorf Altach</v>
      </c>
      <c r="AV257">
        <f t="shared" si="169"/>
        <v>2</v>
      </c>
      <c r="AW257" s="1">
        <f t="shared" si="170"/>
        <v>1</v>
      </c>
      <c r="AY257" t="str">
        <f t="shared" si="171"/>
        <v>SC Rheindorf Altach</v>
      </c>
      <c r="AZ257" t="str">
        <f t="shared" si="172"/>
        <v>SK Rapid Wien</v>
      </c>
      <c r="BA257">
        <f t="shared" si="173"/>
        <v>2</v>
      </c>
      <c r="BB257">
        <f t="shared" si="174"/>
        <v>1</v>
      </c>
      <c r="BD257" t="str">
        <f t="shared" si="175"/>
        <v>SC Rheindorf Altach</v>
      </c>
      <c r="BE257" t="str">
        <f t="shared" si="176"/>
        <v>SK Rapid Wien</v>
      </c>
      <c r="BF257">
        <f t="shared" si="177"/>
        <v>1</v>
      </c>
      <c r="BG257">
        <f t="shared" si="178"/>
        <v>2</v>
      </c>
      <c r="BI257">
        <f t="shared" si="179"/>
        <v>3</v>
      </c>
      <c r="BJ257">
        <f t="shared" si="180"/>
        <v>0</v>
      </c>
    </row>
    <row r="258" spans="1:62" x14ac:dyDescent="0.25">
      <c r="A258" t="s">
        <v>47</v>
      </c>
      <c r="B258" s="21">
        <v>43611</v>
      </c>
      <c r="C258" t="s">
        <v>267</v>
      </c>
      <c r="D258" t="s">
        <v>134</v>
      </c>
      <c r="E258" t="s">
        <v>64</v>
      </c>
      <c r="F258" s="15">
        <v>0.70833333333333337</v>
      </c>
      <c r="H258" s="1">
        <v>7</v>
      </c>
      <c r="I258" s="1">
        <v>0</v>
      </c>
      <c r="J258" s="1" t="s">
        <v>40</v>
      </c>
      <c r="K258" s="1" t="s">
        <v>65</v>
      </c>
      <c r="L258" s="1">
        <v>7</v>
      </c>
      <c r="M258" s="1">
        <v>0</v>
      </c>
      <c r="N258" s="1" t="str">
        <f t="shared" si="110"/>
        <v>S</v>
      </c>
      <c r="O258" s="1" t="str">
        <f t="shared" si="111"/>
        <v>N</v>
      </c>
      <c r="P258" s="1">
        <f t="shared" si="112"/>
        <v>7</v>
      </c>
      <c r="Q258" s="4">
        <f>IFERROR((SUMIF($J$2:K258,J258,$L$2:M258)-L258)/(COUNTIF($J$2:K258,J258)-1),0)</f>
        <v>2.4705882352941178</v>
      </c>
      <c r="R258" s="4">
        <f>IFERROR((SUMIF($AT$2:AT258,AT258,$AV$2:AW258)-AV258)/(COUNTIF($J$2:K258,J258)-1),0)</f>
        <v>0.27450980392156865</v>
      </c>
      <c r="S258" s="4">
        <f t="shared" si="181"/>
        <v>2.1960784313725492</v>
      </c>
      <c r="T258" s="5">
        <f>IFERROR((SUMIF($AY$2:AZ258,AY258,$BA$2:BB258)-BA258)/(COUNTIF($J$2:K258,K258)-1),0)</f>
        <v>1.3142857142857143</v>
      </c>
      <c r="U258" s="5">
        <f>IFERROR((SUMIF($BD$2:BE258,BD258,$BF$2:BG258)-BF258)/(COUNTIF($J$2:K258,K258)-1),0)</f>
        <v>1.4571428571428571</v>
      </c>
      <c r="V258" s="5">
        <f t="shared" si="159"/>
        <v>-0.14285714285714279</v>
      </c>
      <c r="W258" s="9">
        <f>IFERROR((SUMIF($J$2:J258,J258,L$2:L258)-L258)/(COUNTIF($J$2:J258,J258)-1),0)</f>
        <v>2.5217391304347827</v>
      </c>
      <c r="X258" s="9">
        <f>IFERROR((SUMIF($J$2:J258,J258,M$2:M258)-M258)/(COUNTIF($J$2:J258,J258)-1),0)</f>
        <v>0.60869565217391308</v>
      </c>
      <c r="Y258" s="9">
        <f t="shared" si="160"/>
        <v>1.9130434782608696</v>
      </c>
      <c r="Z258" s="1">
        <f>IFERROR((SUMIF($K$2:K258,J258,$M$2:M258))/(COUNTIF($K$2:K258,J258)),0)</f>
        <v>2.4285714285714284</v>
      </c>
      <c r="AA258" s="1">
        <f>IFERROR((SUMIF($K$2:K258,J258,$L$2:L258))/(COUNTIF($K$2:K258,J258)),0)</f>
        <v>1</v>
      </c>
      <c r="AB258" s="1">
        <f t="shared" si="161"/>
        <v>1.4285714285714284</v>
      </c>
      <c r="AC258" s="9">
        <f>IFERROR((SUMIF($J$2:J258,K258,$L$2:L258))/(COUNTIF($J$2:J258,K258)),0)</f>
        <v>1.1875</v>
      </c>
      <c r="AD258" s="9">
        <f>IFERROR((SUMIF($J$2:J258,K258,$M$2:M258))/(COUNTIF($J$2:J258,K258)),0)</f>
        <v>1.375</v>
      </c>
      <c r="AE258" s="9">
        <f t="shared" si="162"/>
        <v>-0.1875</v>
      </c>
      <c r="AF258" s="1">
        <f>IFERROR((SUMIF(K$2:K258,K258,M$2:M258)-M258)/(COUNTIF($K$2:K258,K258)-1),0)</f>
        <v>1.4210526315789473</v>
      </c>
      <c r="AG258" s="1">
        <f>IFERROR((SUMIF(K$2:K258,K258,L$2:L258)-L258)/(COUNTIF($K$2:K258,K258)-1),0)</f>
        <v>1.5263157894736843</v>
      </c>
      <c r="AH258" s="1">
        <f t="shared" si="163"/>
        <v>-0.10526315789473695</v>
      </c>
      <c r="AI258" s="1">
        <f t="shared" si="164"/>
        <v>3</v>
      </c>
      <c r="AJ258" s="1">
        <f t="shared" si="165"/>
        <v>0</v>
      </c>
      <c r="AK258" s="1">
        <f>SUMIF($J$2:K258,J258,AI$2:AJ258)-AI258</f>
        <v>127</v>
      </c>
      <c r="AL258" s="1">
        <f>SUMIF($AY$2:AZ258,AY258,$BI$2:BJ258)-BI258</f>
        <v>45</v>
      </c>
      <c r="AM258" s="1">
        <f>IFERROR((AK258)/(COUNTIF($J$2:K258,J258)-1),0)</f>
        <v>2.4901960784313726</v>
      </c>
      <c r="AN258" s="1">
        <f>IFERROR((AL258)/(COUNTIF($J$2:K258,K258)-1),0)</f>
        <v>1.2857142857142858</v>
      </c>
      <c r="AP258" t="e">
        <f t="shared" si="166"/>
        <v>#VALUE!</v>
      </c>
      <c r="AQ258">
        <f>COUNTIF($J$2:J258,J258)</f>
        <v>24</v>
      </c>
      <c r="AR258">
        <f>COUNTIF($K$2:K258,K258)</f>
        <v>20</v>
      </c>
      <c r="AT258" s="1" t="str">
        <f t="shared" si="167"/>
        <v>Red Bull Salzburg</v>
      </c>
      <c r="AU258" s="1" t="str">
        <f t="shared" si="168"/>
        <v>SKN St. Pölten</v>
      </c>
      <c r="AV258">
        <f t="shared" si="169"/>
        <v>0</v>
      </c>
      <c r="AW258" s="1">
        <f t="shared" si="170"/>
        <v>7</v>
      </c>
      <c r="AY258" t="str">
        <f t="shared" si="171"/>
        <v>SKN St. Pölten</v>
      </c>
      <c r="AZ258" t="str">
        <f t="shared" si="172"/>
        <v>Red Bull Salzburg</v>
      </c>
      <c r="BA258">
        <f t="shared" si="173"/>
        <v>0</v>
      </c>
      <c r="BB258">
        <f t="shared" si="174"/>
        <v>7</v>
      </c>
      <c r="BD258" t="str">
        <f t="shared" si="175"/>
        <v>SKN St. Pölten</v>
      </c>
      <c r="BE258" t="str">
        <f t="shared" si="176"/>
        <v>Red Bull Salzburg</v>
      </c>
      <c r="BF258">
        <f t="shared" si="177"/>
        <v>7</v>
      </c>
      <c r="BG258">
        <f t="shared" si="178"/>
        <v>0</v>
      </c>
      <c r="BI258">
        <f t="shared" si="179"/>
        <v>0</v>
      </c>
      <c r="BJ258">
        <f t="shared" si="180"/>
        <v>3</v>
      </c>
    </row>
    <row r="259" spans="1:62" x14ac:dyDescent="0.25">
      <c r="A259" t="s">
        <v>47</v>
      </c>
      <c r="B259" s="21">
        <v>43611</v>
      </c>
      <c r="C259" t="s">
        <v>267</v>
      </c>
      <c r="D259" t="s">
        <v>134</v>
      </c>
      <c r="E259" t="s">
        <v>64</v>
      </c>
      <c r="F259" s="15">
        <v>0.70833333333333337</v>
      </c>
      <c r="H259" s="1">
        <v>7</v>
      </c>
      <c r="I259" s="1">
        <v>0</v>
      </c>
      <c r="J259" s="1" t="s">
        <v>0</v>
      </c>
      <c r="K259" s="1" t="s">
        <v>80</v>
      </c>
      <c r="L259" s="1">
        <v>5</v>
      </c>
      <c r="M259" s="1">
        <v>2</v>
      </c>
      <c r="N259" s="1" t="str">
        <f t="shared" si="110"/>
        <v>S</v>
      </c>
      <c r="O259" s="1" t="str">
        <f t="shared" si="111"/>
        <v>N</v>
      </c>
      <c r="P259" s="1">
        <f t="shared" si="112"/>
        <v>3</v>
      </c>
      <c r="Q259" s="4">
        <f>IFERROR((SUMIF($J$2:K259,J259,$L$2:M259)-L259)/(COUNTIF($J$2:K259,J259)-1),0)</f>
        <v>2.0750000000000002</v>
      </c>
      <c r="R259" s="4">
        <f>IFERROR((SUMIF($AT$2:AT259,AT259,$AV$2:AW259)-AV259)/(COUNTIF($J$2:K259,J259)-1),0)</f>
        <v>0.4</v>
      </c>
      <c r="S259" s="4">
        <f t="shared" si="181"/>
        <v>1.6750000000000003</v>
      </c>
      <c r="T259" s="5">
        <f>IFERROR((SUMIF($AY$2:AZ259,AY259,$BA$2:BB259)-BA259)/(COUNTIF($J$2:K259,K259)-1),0)</f>
        <v>1.5142857142857142</v>
      </c>
      <c r="U259" s="5">
        <f>IFERROR((SUMIF($BD$2:BE259,BD259,$BF$2:BG259)-BF259)/(COUNTIF($J$2:K259,K259)-1),0)</f>
        <v>1.3142857142857143</v>
      </c>
      <c r="V259" s="5">
        <f t="shared" si="159"/>
        <v>0.19999999999999996</v>
      </c>
      <c r="W259" s="9">
        <f>IFERROR((SUMIF($J$2:J259,J259,L$2:L259)-L259)/(COUNTIF($J$2:J259,J259)-1),0)</f>
        <v>2.0526315789473686</v>
      </c>
      <c r="X259" s="9">
        <f>IFERROR((SUMIF($J$2:J259,J259,M$2:M259)-M259)/(COUNTIF($J$2:J259,J259)-1),0)</f>
        <v>0.84210526315789469</v>
      </c>
      <c r="Y259" s="9">
        <f t="shared" si="160"/>
        <v>1.2105263157894739</v>
      </c>
      <c r="Z259" s="1">
        <f>IFERROR((SUMIF($K$2:K259,J259,$M$2:M259))/(COUNTIF($K$2:K259,J259)),0)</f>
        <v>2.0952380952380953</v>
      </c>
      <c r="AA259" s="1">
        <f>IFERROR((SUMIF($K$2:K259,J259,$L$2:L259))/(COUNTIF($K$2:K259,J259)),0)</f>
        <v>0.80952380952380953</v>
      </c>
      <c r="AB259" s="1">
        <f t="shared" si="161"/>
        <v>1.2857142857142858</v>
      </c>
      <c r="AC259" s="9">
        <f>IFERROR((SUMIF($J$2:J259,K259,$L$2:L259))/(COUNTIF($J$2:J259,K259)),0)</f>
        <v>2</v>
      </c>
      <c r="AD259" s="9">
        <f>IFERROR((SUMIF($J$2:J259,K259,$M$2:M259))/(COUNTIF($J$2:J259,K259)),0)</f>
        <v>1.3888888888888888</v>
      </c>
      <c r="AE259" s="9">
        <f t="shared" si="162"/>
        <v>0.61111111111111116</v>
      </c>
      <c r="AF259" s="1">
        <f>IFERROR((SUMIF(K$2:K259,K259,M$2:M259)-M259)/(COUNTIF($K$2:K259,K259)-1),0)</f>
        <v>1</v>
      </c>
      <c r="AG259" s="1">
        <f>IFERROR((SUMIF(K$2:K259,K259,L$2:L259)-L259)/(COUNTIF($K$2:K259,K259)-1),0)</f>
        <v>1.2352941176470589</v>
      </c>
      <c r="AH259" s="1">
        <f t="shared" si="163"/>
        <v>-0.23529411764705888</v>
      </c>
      <c r="AI259" s="1">
        <f t="shared" si="164"/>
        <v>3</v>
      </c>
      <c r="AJ259" s="1">
        <f t="shared" si="165"/>
        <v>0</v>
      </c>
      <c r="AK259" s="1">
        <f>SUMIF($J$2:K259,J259,AI$2:AJ259)-AI259</f>
        <v>82</v>
      </c>
      <c r="AL259" s="1">
        <f>SUMIF($AY$2:AZ259,AY259,$BI$2:BJ259)-BI259</f>
        <v>51</v>
      </c>
      <c r="AM259" s="1">
        <f>IFERROR((AK259)/(COUNTIF($J$2:K259,J259)-1),0)</f>
        <v>2.0499999999999998</v>
      </c>
      <c r="AN259" s="1">
        <f>IFERROR((AL259)/(COUNTIF($J$2:K259,K259)-1),0)</f>
        <v>1.4571428571428571</v>
      </c>
      <c r="AP259" t="e">
        <f t="shared" si="166"/>
        <v>#VALUE!</v>
      </c>
      <c r="AQ259">
        <f>COUNTIF($J$2:J259,J259)</f>
        <v>20</v>
      </c>
      <c r="AR259">
        <f>COUNTIF($K$2:K259,K259)</f>
        <v>18</v>
      </c>
      <c r="AT259" s="1" t="str">
        <f t="shared" si="167"/>
        <v>LASK</v>
      </c>
      <c r="AU259" s="1" t="str">
        <f t="shared" si="168"/>
        <v>FK Austria Wien</v>
      </c>
      <c r="AV259">
        <f t="shared" si="169"/>
        <v>2</v>
      </c>
      <c r="AW259" s="1">
        <f t="shared" si="170"/>
        <v>5</v>
      </c>
      <c r="AY259" t="str">
        <f t="shared" si="171"/>
        <v>FK Austria Wien</v>
      </c>
      <c r="AZ259" t="str">
        <f t="shared" si="172"/>
        <v>LASK</v>
      </c>
      <c r="BA259">
        <f t="shared" si="173"/>
        <v>2</v>
      </c>
      <c r="BB259">
        <f t="shared" si="174"/>
        <v>5</v>
      </c>
      <c r="BD259" t="str">
        <f t="shared" si="175"/>
        <v>FK Austria Wien</v>
      </c>
      <c r="BE259" t="str">
        <f t="shared" si="176"/>
        <v>LASK</v>
      </c>
      <c r="BF259">
        <f t="shared" si="177"/>
        <v>5</v>
      </c>
      <c r="BG259">
        <f t="shared" si="178"/>
        <v>2</v>
      </c>
      <c r="BI259">
        <f t="shared" si="179"/>
        <v>0</v>
      </c>
      <c r="BJ259">
        <f t="shared" si="180"/>
        <v>3</v>
      </c>
    </row>
    <row r="260" spans="1:62" x14ac:dyDescent="0.25">
      <c r="A260" t="s">
        <v>47</v>
      </c>
      <c r="B260" s="21">
        <v>43611</v>
      </c>
      <c r="C260" t="s">
        <v>267</v>
      </c>
      <c r="D260" t="s">
        <v>134</v>
      </c>
      <c r="E260" t="s">
        <v>64</v>
      </c>
      <c r="F260" s="15">
        <v>0.70833333333333337</v>
      </c>
      <c r="H260" s="1">
        <v>7</v>
      </c>
      <c r="I260" s="1">
        <v>0</v>
      </c>
      <c r="J260" s="1" t="s">
        <v>49</v>
      </c>
      <c r="K260" s="1" t="s">
        <v>68</v>
      </c>
      <c r="L260" s="1">
        <v>2</v>
      </c>
      <c r="M260" s="1">
        <v>1</v>
      </c>
      <c r="N260" s="1" t="str">
        <f t="shared" si="110"/>
        <v>S</v>
      </c>
      <c r="O260" s="1" t="str">
        <f t="shared" si="111"/>
        <v>N</v>
      </c>
      <c r="P260" s="1">
        <f t="shared" si="112"/>
        <v>1</v>
      </c>
      <c r="Q260" s="4">
        <f>IFERROR((SUMIF($J$2:K260,J260,$L$2:M260)-L260)/(COUNTIF($J$2:K260,J260)-1),0)</f>
        <v>1.5</v>
      </c>
      <c r="R260" s="4">
        <f>IFERROR((SUMIF($AT$2:AT260,AT260,$AV$2:AW260)-AV260)/(COUNTIF($J$2:K260,J260)-1),0)</f>
        <v>0.70588235294117652</v>
      </c>
      <c r="S260" s="4">
        <f t="shared" si="181"/>
        <v>0.79411764705882348</v>
      </c>
      <c r="T260" s="5">
        <f>IFERROR((SUMIF($AY$2:AZ260,AY260,$BA$2:BB260)-BA260)/(COUNTIF($J$2:K260,K260)-1),0)</f>
        <v>1.0540540540540539</v>
      </c>
      <c r="U260" s="5">
        <f>IFERROR((SUMIF($BD$2:BE260,BD260,$BF$2:BG260)-BF260)/(COUNTIF($J$2:K260,K260)-1),0)</f>
        <v>1.4054054054054055</v>
      </c>
      <c r="V260" s="5">
        <f t="shared" si="159"/>
        <v>-0.35135135135135154</v>
      </c>
      <c r="W260" s="9">
        <f>IFERROR((SUMIF($J$2:J260,J260,L$2:L260)-L260)/(COUNTIF($J$2:J260,J260)-1),0)</f>
        <v>1.7058823529411764</v>
      </c>
      <c r="X260" s="9">
        <f>IFERROR((SUMIF($J$2:J260,J260,M$2:M260)-M260)/(COUNTIF($J$2:J260,J260)-1),0)</f>
        <v>1.411764705882353</v>
      </c>
      <c r="Y260" s="9">
        <f t="shared" si="160"/>
        <v>0.29411764705882337</v>
      </c>
      <c r="Z260" s="1">
        <f>IFERROR((SUMIF($K$2:K260,J260,$M$2:M260))/(COUNTIF($K$2:K260,J260)),0)</f>
        <v>1.2941176470588236</v>
      </c>
      <c r="AA260" s="1">
        <f>IFERROR((SUMIF($K$2:K260,J260,$L$2:L260))/(COUNTIF($K$2:K260,J260)),0)</f>
        <v>1.5294117647058822</v>
      </c>
      <c r="AB260" s="1">
        <f t="shared" si="161"/>
        <v>-0.23529411764705865</v>
      </c>
      <c r="AC260" s="9">
        <f>IFERROR((SUMIF($J$2:J260,K260,$L$2:L260))/(COUNTIF($J$2:J260,K260)),0)</f>
        <v>1.1666666666666667</v>
      </c>
      <c r="AD260" s="9">
        <f>IFERROR((SUMIF($J$2:J260,K260,$M$2:M260))/(COUNTIF($J$2:J260,K260)),0)</f>
        <v>1.5555555555555556</v>
      </c>
      <c r="AE260" s="9">
        <f t="shared" si="162"/>
        <v>-0.38888888888888884</v>
      </c>
      <c r="AF260" s="1">
        <f>IFERROR((SUMIF(K$2:K260,K260,M$2:M260)-M260)/(COUNTIF($K$2:K260,K260)-1),0)</f>
        <v>0.94736842105263153</v>
      </c>
      <c r="AG260" s="1">
        <f>IFERROR((SUMIF(K$2:K260,K260,L$2:L260)-L260)/(COUNTIF($K$2:K260,K260)-1),0)</f>
        <v>1.263157894736842</v>
      </c>
      <c r="AH260" s="1">
        <f t="shared" si="163"/>
        <v>-0.31578947368421051</v>
      </c>
      <c r="AI260" s="1">
        <f t="shared" si="164"/>
        <v>3</v>
      </c>
      <c r="AJ260" s="1">
        <f t="shared" si="165"/>
        <v>0</v>
      </c>
      <c r="AK260" s="1">
        <f>SUMIF($J$2:K260,J260,AI$2:AJ260)-AI260</f>
        <v>49</v>
      </c>
      <c r="AL260" s="1">
        <f>SUMIF($AY$2:AZ260,AY260,$BI$2:BJ260)-BI260</f>
        <v>43</v>
      </c>
      <c r="AM260" s="1">
        <f>IFERROR((AK260)/(COUNTIF($J$2:K260,J260)-1),0)</f>
        <v>1.4411764705882353</v>
      </c>
      <c r="AN260" s="1">
        <f>IFERROR((AL260)/(COUNTIF($J$2:K260,K260)-1),0)</f>
        <v>1.1621621621621621</v>
      </c>
      <c r="AP260" t="e">
        <f t="shared" si="166"/>
        <v>#VALUE!</v>
      </c>
      <c r="AQ260">
        <f>COUNTIF($J$2:J260,J260)</f>
        <v>18</v>
      </c>
      <c r="AR260">
        <f>COUNTIF($K$2:K260,K260)</f>
        <v>20</v>
      </c>
      <c r="AT260" s="1" t="str">
        <f t="shared" si="167"/>
        <v>Wolfsberger AC</v>
      </c>
      <c r="AU260" s="1" t="str">
        <f t="shared" si="168"/>
        <v>SK Sturm Graz</v>
      </c>
      <c r="AV260">
        <f t="shared" si="169"/>
        <v>1</v>
      </c>
      <c r="AW260" s="1">
        <f t="shared" si="170"/>
        <v>2</v>
      </c>
      <c r="AY260" t="str">
        <f t="shared" si="171"/>
        <v>SK Sturm Graz</v>
      </c>
      <c r="AZ260" t="str">
        <f t="shared" si="172"/>
        <v>Wolfsberger AC</v>
      </c>
      <c r="BA260">
        <f t="shared" si="173"/>
        <v>1</v>
      </c>
      <c r="BB260">
        <f t="shared" si="174"/>
        <v>2</v>
      </c>
      <c r="BD260" t="str">
        <f t="shared" si="175"/>
        <v>SK Sturm Graz</v>
      </c>
      <c r="BE260" t="str">
        <f t="shared" si="176"/>
        <v>Wolfsberger AC</v>
      </c>
      <c r="BF260">
        <f t="shared" si="177"/>
        <v>2</v>
      </c>
      <c r="BG260">
        <f t="shared" si="178"/>
        <v>1</v>
      </c>
      <c r="BI260">
        <f t="shared" si="179"/>
        <v>0</v>
      </c>
      <c r="BJ260">
        <f t="shared" si="180"/>
        <v>3</v>
      </c>
    </row>
    <row r="261" spans="1:62" x14ac:dyDescent="0.25">
      <c r="A261" t="s">
        <v>47</v>
      </c>
      <c r="B261" s="21">
        <v>43672</v>
      </c>
      <c r="C261">
        <v>2019</v>
      </c>
      <c r="D261">
        <v>7</v>
      </c>
      <c r="E261" t="s">
        <v>141</v>
      </c>
      <c r="F261" s="11">
        <v>0.86458333333333337</v>
      </c>
      <c r="H261" s="1">
        <v>60</v>
      </c>
      <c r="I261" s="1">
        <v>0</v>
      </c>
      <c r="J261" s="1" t="s">
        <v>71</v>
      </c>
      <c r="K261" s="1" t="s">
        <v>40</v>
      </c>
      <c r="L261" s="1">
        <v>0</v>
      </c>
      <c r="M261" s="1">
        <v>2</v>
      </c>
      <c r="N261" s="1" t="str">
        <f t="shared" si="110"/>
        <v>N</v>
      </c>
      <c r="O261" s="1" t="str">
        <f t="shared" si="111"/>
        <v>S</v>
      </c>
      <c r="P261" s="1">
        <f t="shared" si="112"/>
        <v>-2</v>
      </c>
      <c r="Q261" s="4">
        <f>IFERROR((SUMIF($J$2:K261,J261,$L$2:M261)-L261)/(COUNTIF($J$2:K261,J261)-1),0)</f>
        <v>1.5918367346938775</v>
      </c>
      <c r="R261" s="4">
        <f>IFERROR((SUMIF($AT$2:AT261,AT261,$AV$2:AW261)-AV261)/(COUNTIF($J$2:K261,J261)-1),0)</f>
        <v>0.38775510204081631</v>
      </c>
      <c r="S261" s="4">
        <f t="shared" ref="S261:S266" si="182">Q261-R261</f>
        <v>1.2040816326530612</v>
      </c>
      <c r="T261" s="5">
        <f>IFERROR((SUMIF($AY$2:AZ261,AY261,$BA$2:BB261)-BA261)/(COUNTIF($J$2:K261,K261)-1),0)</f>
        <v>2.5576923076923075</v>
      </c>
      <c r="U261" s="5">
        <f>IFERROR((SUMIF($BD$2:BE261,BD261,$BF$2:BG261)-BF261)/(COUNTIF($J$2:K261,K261)-1),0)</f>
        <v>0.80769230769230771</v>
      </c>
      <c r="V261" s="5">
        <f t="shared" ref="V261:V266" si="183">T261-U261</f>
        <v>1.7499999999999998</v>
      </c>
      <c r="W261" s="9">
        <f>IFERROR((SUMIF($J$2:J261,J261,L$2:L261)-L261)/(COUNTIF($J$2:J261,J261)-1),0)</f>
        <v>1.5217391304347827</v>
      </c>
      <c r="X261" s="9">
        <f>IFERROR((SUMIF($J$2:J261,J261,M$2:M261)-M261)/(COUNTIF($J$2:J261,J261)-1),0)</f>
        <v>0.82608695652173914</v>
      </c>
      <c r="Y261" s="9">
        <f t="shared" ref="Y261:Y266" si="184">W261-X261</f>
        <v>0.69565217391304357</v>
      </c>
      <c r="Z261" s="1">
        <f>IFERROR((SUMIF($K$2:K261,J261,$M$2:M261))/(COUNTIF($K$2:K261,J261)),0)</f>
        <v>1.6538461538461537</v>
      </c>
      <c r="AA261" s="1">
        <f>IFERROR((SUMIF($K$2:K261,J261,$L$2:L261))/(COUNTIF($K$2:K261,J261)),0)</f>
        <v>1.7692307692307692</v>
      </c>
      <c r="AB261" s="1">
        <f t="shared" ref="AB261:AB266" si="185">Z261-AA261</f>
        <v>-0.11538461538461542</v>
      </c>
      <c r="AC261" s="9">
        <f>IFERROR((SUMIF($J$2:J261,K261,$L$2:L261))/(COUNTIF($J$2:J261,K261)),0)</f>
        <v>2.7083333333333335</v>
      </c>
      <c r="AD261" s="9">
        <f>IFERROR((SUMIF($J$2:J261,K261,$M$2:M261))/(COUNTIF($J$2:J261,K261)),0)</f>
        <v>0.58333333333333337</v>
      </c>
      <c r="AE261" s="9">
        <f t="shared" ref="AE261:AE266" si="186">AC261-AD261</f>
        <v>2.125</v>
      </c>
      <c r="AF261" s="1">
        <f>IFERROR((SUMIF(K$2:K261,K261,M$2:M261)-M261)/(COUNTIF($K$2:K261,K261)-1),0)</f>
        <v>2.4285714285714284</v>
      </c>
      <c r="AG261" s="1">
        <f>IFERROR((SUMIF(K$2:K261,K261,L$2:L261)-L261)/(COUNTIF($K$2:K261,K261)-1),0)</f>
        <v>1</v>
      </c>
      <c r="AH261" s="1">
        <f t="shared" ref="AH261:AH266" si="187">AF261-AG261</f>
        <v>1.4285714285714284</v>
      </c>
      <c r="AI261" s="1">
        <f t="shared" ref="AI261:AI266" si="188">IF(N261="S",3,IF(N261="N",0,1))</f>
        <v>0</v>
      </c>
      <c r="AJ261" s="1">
        <f t="shared" ref="AJ261:AJ266" si="189">IF(O261="S",3,IF(O261="N",0,1))</f>
        <v>3</v>
      </c>
      <c r="AK261" s="1">
        <f>SUMIF($J$2:K261,J261,AI$2:AJ261)-AI261</f>
        <v>73</v>
      </c>
      <c r="AL261" s="1">
        <f>SUMIF($AY$2:AZ261,AY261,$BI$2:BJ261)-BI261</f>
        <v>130</v>
      </c>
      <c r="AM261" s="1">
        <f>IFERROR((AK261)/(COUNTIF($J$2:K261,J261)-1),0)</f>
        <v>1.489795918367347</v>
      </c>
      <c r="AN261" s="1">
        <f>IFERROR((AL261)/(COUNTIF($J$2:K261,K261)-1),0)</f>
        <v>2.5</v>
      </c>
      <c r="AP261" t="e">
        <f t="shared" ref="AP261:AP266" si="190">VLOOKUP(J261,IF($AQ$2:$AQ$251=(AQ261),mat,""),2,FALSE)</f>
        <v>#VALUE!</v>
      </c>
      <c r="AQ261">
        <f>COUNTIF($J$2:J261,J261)</f>
        <v>24</v>
      </c>
      <c r="AR261">
        <f>COUNTIF($K$2:K261,K261)</f>
        <v>29</v>
      </c>
      <c r="AT261" s="1" t="str">
        <f t="shared" si="167"/>
        <v>SK Rapid Wien</v>
      </c>
      <c r="AU261" s="1" t="str">
        <f t="shared" si="168"/>
        <v>Red Bull Salzburg</v>
      </c>
      <c r="AV261">
        <f t="shared" si="169"/>
        <v>2</v>
      </c>
      <c r="AW261" s="1">
        <f t="shared" si="170"/>
        <v>0</v>
      </c>
      <c r="AY261" t="str">
        <f t="shared" si="171"/>
        <v>Red Bull Salzburg</v>
      </c>
      <c r="AZ261" t="str">
        <f t="shared" si="172"/>
        <v>SK Rapid Wien</v>
      </c>
      <c r="BA261">
        <f t="shared" si="173"/>
        <v>2</v>
      </c>
      <c r="BB261">
        <f t="shared" si="174"/>
        <v>0</v>
      </c>
      <c r="BD261" t="str">
        <f t="shared" si="175"/>
        <v>Red Bull Salzburg</v>
      </c>
      <c r="BE261" t="str">
        <f t="shared" si="176"/>
        <v>SK Rapid Wien</v>
      </c>
      <c r="BF261">
        <f t="shared" si="177"/>
        <v>0</v>
      </c>
      <c r="BG261">
        <f t="shared" si="178"/>
        <v>2</v>
      </c>
      <c r="BI261">
        <f t="shared" si="179"/>
        <v>3</v>
      </c>
      <c r="BJ261">
        <f t="shared" si="180"/>
        <v>0</v>
      </c>
    </row>
    <row r="262" spans="1:62" x14ac:dyDescent="0.25">
      <c r="A262" t="s">
        <v>47</v>
      </c>
      <c r="B262" s="21">
        <v>43673</v>
      </c>
      <c r="C262" t="s">
        <v>267</v>
      </c>
      <c r="D262">
        <v>7</v>
      </c>
      <c r="E262" t="s">
        <v>43</v>
      </c>
      <c r="F262" s="11">
        <v>0.70833333333333337</v>
      </c>
      <c r="H262" s="1">
        <v>60</v>
      </c>
      <c r="I262" s="1">
        <v>0</v>
      </c>
      <c r="J262" s="1" t="s">
        <v>56</v>
      </c>
      <c r="K262" s="1" t="s">
        <v>49</v>
      </c>
      <c r="L262" s="1">
        <v>0</v>
      </c>
      <c r="M262" s="1">
        <v>3</v>
      </c>
      <c r="N262" s="1" t="str">
        <f t="shared" si="110"/>
        <v>N</v>
      </c>
      <c r="O262" s="1" t="str">
        <f t="shared" si="111"/>
        <v>S</v>
      </c>
      <c r="P262" s="1">
        <f t="shared" si="112"/>
        <v>-3</v>
      </c>
      <c r="Q262" s="4">
        <f>IFERROR((SUMIF($J$2:K262,J262,$L$2:M262)-L262)/(COUNTIF($J$2:K262,J262)-1),0)</f>
        <v>1.2058823529411764</v>
      </c>
      <c r="R262" s="4">
        <f>IFERROR((SUMIF($AT$2:AT262,AT262,$AV$2:AW262)-AV262)/(COUNTIF($J$2:K262,J262)-1),0)</f>
        <v>0.94117647058823528</v>
      </c>
      <c r="S262" s="4">
        <f t="shared" si="182"/>
        <v>0.26470588235294112</v>
      </c>
      <c r="T262" s="5">
        <f>IFERROR((SUMIF($AY$2:AZ262,AY262,$BA$2:BB262)-BA262)/(COUNTIF($J$2:K262,K262)-1),0)</f>
        <v>1.5142857142857142</v>
      </c>
      <c r="U262" s="5">
        <f>IFERROR((SUMIF($BD$2:BE262,BD262,$BF$2:BG262)-BF262)/(COUNTIF($J$2:K262,K262)-1),0)</f>
        <v>1.4571428571428571</v>
      </c>
      <c r="V262" s="5">
        <f t="shared" si="183"/>
        <v>5.7142857142857162E-2</v>
      </c>
      <c r="W262" s="9">
        <f>IFERROR((SUMIF($J$2:J262,J262,L$2:L262)-L262)/(COUNTIF($J$2:J262,J262)-1),0)</f>
        <v>1.4375</v>
      </c>
      <c r="X262" s="9">
        <f>IFERROR((SUMIF($J$2:J262,J262,M$2:M262)-M262)/(COUNTIF($J$2:J262,J262)-1),0)</f>
        <v>2</v>
      </c>
      <c r="Y262" s="9">
        <f t="shared" si="184"/>
        <v>-0.5625</v>
      </c>
      <c r="Z262" s="1">
        <f>IFERROR((SUMIF($K$2:K262,J262,$M$2:M262))/(COUNTIF($K$2:K262,J262)),0)</f>
        <v>1</v>
      </c>
      <c r="AA262" s="1">
        <f>IFERROR((SUMIF($K$2:K262,J262,$L$2:L262))/(COUNTIF($K$2:K262,J262)),0)</f>
        <v>2</v>
      </c>
      <c r="AB262" s="1">
        <f t="shared" si="185"/>
        <v>-1</v>
      </c>
      <c r="AC262" s="9">
        <f>IFERROR((SUMIF($J$2:J262,K262,$L$2:L262))/(COUNTIF($J$2:J262,K262)),0)</f>
        <v>1.7222222222222223</v>
      </c>
      <c r="AD262" s="9">
        <f>IFERROR((SUMIF($J$2:J262,K262,$M$2:M262))/(COUNTIF($J$2:J262,K262)),0)</f>
        <v>1.3888888888888888</v>
      </c>
      <c r="AE262" s="9">
        <f t="shared" si="186"/>
        <v>0.33333333333333348</v>
      </c>
      <c r="AF262" s="1">
        <f>IFERROR((SUMIF(K$2:K262,K262,M$2:M262)-M262)/(COUNTIF($K$2:K262,K262)-1),0)</f>
        <v>1.2941176470588236</v>
      </c>
      <c r="AG262" s="1">
        <f>IFERROR((SUMIF(K$2:K262,K262,L$2:L262)-L262)/(COUNTIF($K$2:K262,K262)-1),0)</f>
        <v>1.5294117647058822</v>
      </c>
      <c r="AH262" s="1">
        <f t="shared" si="187"/>
        <v>-0.23529411764705865</v>
      </c>
      <c r="AI262" s="1">
        <f t="shared" si="188"/>
        <v>0</v>
      </c>
      <c r="AJ262" s="1">
        <f t="shared" si="189"/>
        <v>3</v>
      </c>
      <c r="AK262" s="1">
        <f>SUMIF($J$2:K262,J262,AI$2:AJ262)-AI262</f>
        <v>30</v>
      </c>
      <c r="AL262" s="1">
        <f>SUMIF($AY$2:AZ262,AY262,$BI$2:BJ262)-BI262</f>
        <v>52</v>
      </c>
      <c r="AM262" s="1">
        <f>IFERROR((AK262)/(COUNTIF($J$2:K262,J262)-1),0)</f>
        <v>0.88235294117647056</v>
      </c>
      <c r="AN262" s="1">
        <f>IFERROR((AL262)/(COUNTIF($J$2:K262,K262)-1),0)</f>
        <v>1.4857142857142858</v>
      </c>
      <c r="AP262" t="e">
        <f t="shared" si="190"/>
        <v>#VALUE!</v>
      </c>
      <c r="AQ262">
        <f>COUNTIF($J$2:J262,J262)</f>
        <v>17</v>
      </c>
      <c r="AR262">
        <f>COUNTIF($K$2:K262,K262)</f>
        <v>18</v>
      </c>
      <c r="AT262" s="1" t="str">
        <f t="shared" si="167"/>
        <v>FC Admira Wacker Mödling</v>
      </c>
      <c r="AU262" s="1" t="str">
        <f t="shared" si="168"/>
        <v>Wolfsberger AC</v>
      </c>
      <c r="AV262">
        <f t="shared" si="169"/>
        <v>3</v>
      </c>
      <c r="AW262" s="1">
        <f t="shared" si="170"/>
        <v>0</v>
      </c>
      <c r="AY262" t="str">
        <f t="shared" si="171"/>
        <v>Wolfsberger AC</v>
      </c>
      <c r="AZ262" t="str">
        <f t="shared" si="172"/>
        <v>FC Admira Wacker Mödling</v>
      </c>
      <c r="BA262">
        <f t="shared" si="173"/>
        <v>3</v>
      </c>
      <c r="BB262">
        <f t="shared" si="174"/>
        <v>0</v>
      </c>
      <c r="BD262" t="str">
        <f t="shared" si="175"/>
        <v>Wolfsberger AC</v>
      </c>
      <c r="BE262" t="str">
        <f t="shared" si="176"/>
        <v>FC Admira Wacker Mödling</v>
      </c>
      <c r="BF262">
        <f t="shared" si="177"/>
        <v>0</v>
      </c>
      <c r="BG262">
        <f t="shared" si="178"/>
        <v>3</v>
      </c>
      <c r="BI262">
        <f t="shared" si="179"/>
        <v>3</v>
      </c>
      <c r="BJ262">
        <f t="shared" si="180"/>
        <v>0</v>
      </c>
    </row>
    <row r="263" spans="1:62" x14ac:dyDescent="0.25">
      <c r="A263" t="s">
        <v>47</v>
      </c>
      <c r="B263" s="21">
        <v>43673</v>
      </c>
      <c r="C263" t="s">
        <v>267</v>
      </c>
      <c r="D263">
        <v>7</v>
      </c>
      <c r="E263" t="s">
        <v>43</v>
      </c>
      <c r="F263" s="11">
        <v>0.70833333333333337</v>
      </c>
      <c r="H263" s="1">
        <v>60</v>
      </c>
      <c r="I263" s="1">
        <v>0</v>
      </c>
      <c r="J263" s="1" t="s">
        <v>373</v>
      </c>
      <c r="K263" s="1" t="s">
        <v>80</v>
      </c>
      <c r="L263" s="1">
        <v>3</v>
      </c>
      <c r="M263" s="1">
        <v>1</v>
      </c>
      <c r="N263" s="1" t="str">
        <f t="shared" si="110"/>
        <v>S</v>
      </c>
      <c r="O263" s="1" t="str">
        <f t="shared" si="111"/>
        <v>N</v>
      </c>
      <c r="P263" s="1">
        <f t="shared" si="112"/>
        <v>2</v>
      </c>
      <c r="Q263" s="4">
        <f>IFERROR((SUMIF($J$2:K263,J263,$L$2:M263)-L263)/(COUNTIF($J$2:K263,J263)-1),0)</f>
        <v>0</v>
      </c>
      <c r="R263" s="4">
        <f>IFERROR((SUMIF($AT$2:AT263,AT263,$AV$2:AW263)-AV263)/(COUNTIF($J$2:K263,J263)-1),0)</f>
        <v>0</v>
      </c>
      <c r="S263" s="4">
        <f t="shared" si="182"/>
        <v>0</v>
      </c>
      <c r="T263" s="5">
        <f>IFERROR((SUMIF($AY$2:AZ263,AY263,$BA$2:BB263)-BA263)/(COUNTIF($J$2:K263,K263)-1),0)</f>
        <v>1.5277777777777777</v>
      </c>
      <c r="U263" s="5">
        <f>IFERROR((SUMIF($BD$2:BE263,BD263,$BF$2:BG263)-BF263)/(COUNTIF($J$2:K263,K263)-1),0)</f>
        <v>1.4166666666666667</v>
      </c>
      <c r="V263" s="5">
        <f t="shared" si="183"/>
        <v>0.11111111111111094</v>
      </c>
      <c r="W263" s="9">
        <f>IFERROR((SUMIF($J$2:J263,J263,L$2:L263)-L263)/(COUNTIF($J$2:J263,J263)-1),0)</f>
        <v>0</v>
      </c>
      <c r="X263" s="9">
        <f>IFERROR((SUMIF($J$2:J263,J263,M$2:M263)-M263)/(COUNTIF($J$2:J263,J263)-1),0)</f>
        <v>0</v>
      </c>
      <c r="Y263" s="9">
        <f t="shared" si="184"/>
        <v>0</v>
      </c>
      <c r="Z263" s="1">
        <f>IFERROR((SUMIF($K$2:K263,J263,$M$2:M263))/(COUNTIF($K$2:K263,J263)),0)</f>
        <v>0</v>
      </c>
      <c r="AA263" s="1">
        <f>IFERROR((SUMIF($K$2:K263,J263,$L$2:L263))/(COUNTIF($K$2:K263,J263)),0)</f>
        <v>3</v>
      </c>
      <c r="AB263" s="1">
        <f t="shared" si="185"/>
        <v>-3</v>
      </c>
      <c r="AC263" s="9">
        <f>IFERROR((SUMIF($J$2:J263,K263,$L$2:L263))/(COUNTIF($J$2:J263,K263)),0)</f>
        <v>2</v>
      </c>
      <c r="AD263" s="9">
        <f>IFERROR((SUMIF($J$2:J263,K263,$M$2:M263))/(COUNTIF($J$2:J263,K263)),0)</f>
        <v>1.3888888888888888</v>
      </c>
      <c r="AE263" s="9">
        <f t="shared" si="186"/>
        <v>0.61111111111111116</v>
      </c>
      <c r="AF263" s="1">
        <f>IFERROR((SUMIF(K$2:K263,K263,M$2:M263)-M263)/(COUNTIF($K$2:K263,K263)-1),0)</f>
        <v>1.0555555555555556</v>
      </c>
      <c r="AG263" s="1">
        <f>IFERROR((SUMIF(K$2:K263,K263,L$2:L263)-L263)/(COUNTIF($K$2:K263,K263)-1),0)</f>
        <v>1.4444444444444444</v>
      </c>
      <c r="AH263" s="1">
        <f t="shared" si="187"/>
        <v>-0.38888888888888884</v>
      </c>
      <c r="AI263" s="1">
        <f t="shared" si="188"/>
        <v>3</v>
      </c>
      <c r="AJ263" s="1">
        <f t="shared" si="189"/>
        <v>0</v>
      </c>
      <c r="AK263" s="1">
        <f>SUMIF($J$2:K263,J263,AI$2:AJ263)-AI263</f>
        <v>0</v>
      </c>
      <c r="AL263" s="1">
        <f>SUMIF($AY$2:AZ263,AY263,$BI$2:BJ263)-BI263</f>
        <v>51</v>
      </c>
      <c r="AM263" s="1">
        <f>IFERROR((AK263)/(COUNTIF($J$2:K263,J263)-1),0)</f>
        <v>0</v>
      </c>
      <c r="AN263" s="1">
        <f>IFERROR((AL263)/(COUNTIF($J$2:K263,K263)-1),0)</f>
        <v>1.4166666666666667</v>
      </c>
      <c r="AP263" t="e">
        <f t="shared" si="190"/>
        <v>#VALUE!</v>
      </c>
      <c r="AQ263">
        <f>COUNTIF($J$2:J263,J263)</f>
        <v>1</v>
      </c>
      <c r="AR263">
        <f>COUNTIF($K$2:K263,K263)</f>
        <v>19</v>
      </c>
      <c r="AT263" s="1" t="str">
        <f t="shared" si="167"/>
        <v>WSG Tirol</v>
      </c>
      <c r="AU263" s="1" t="str">
        <f t="shared" si="168"/>
        <v>FK Austria Wien</v>
      </c>
      <c r="AV263">
        <f t="shared" si="169"/>
        <v>1</v>
      </c>
      <c r="AW263" s="1">
        <f t="shared" si="170"/>
        <v>3</v>
      </c>
      <c r="AY263" t="str">
        <f t="shared" si="171"/>
        <v>FK Austria Wien</v>
      </c>
      <c r="AZ263" t="str">
        <f t="shared" si="172"/>
        <v>WSG Tirol</v>
      </c>
      <c r="BA263">
        <f t="shared" si="173"/>
        <v>1</v>
      </c>
      <c r="BB263">
        <f t="shared" si="174"/>
        <v>3</v>
      </c>
      <c r="BD263" t="str">
        <f t="shared" si="175"/>
        <v>FK Austria Wien</v>
      </c>
      <c r="BE263" t="str">
        <f t="shared" si="176"/>
        <v>WSG Tirol</v>
      </c>
      <c r="BF263">
        <f t="shared" si="177"/>
        <v>3</v>
      </c>
      <c r="BG263">
        <f t="shared" si="178"/>
        <v>1</v>
      </c>
      <c r="BI263">
        <f t="shared" si="179"/>
        <v>0</v>
      </c>
      <c r="BJ263">
        <f t="shared" si="180"/>
        <v>3</v>
      </c>
    </row>
    <row r="264" spans="1:62" x14ac:dyDescent="0.25">
      <c r="A264" t="s">
        <v>47</v>
      </c>
      <c r="B264" s="21">
        <v>43674</v>
      </c>
      <c r="C264">
        <v>2020</v>
      </c>
      <c r="D264">
        <v>7</v>
      </c>
      <c r="E264" t="s">
        <v>64</v>
      </c>
      <c r="F264" s="11">
        <v>0.70833333333333337</v>
      </c>
      <c r="H264" s="1">
        <v>60</v>
      </c>
      <c r="I264" s="1">
        <v>0</v>
      </c>
      <c r="J264" s="1" t="s">
        <v>68</v>
      </c>
      <c r="K264" s="1" t="s">
        <v>65</v>
      </c>
      <c r="L264" s="1">
        <v>3</v>
      </c>
      <c r="M264" s="1">
        <v>0</v>
      </c>
      <c r="N264" s="1" t="str">
        <f t="shared" si="110"/>
        <v>S</v>
      </c>
      <c r="O264" s="1" t="str">
        <f t="shared" si="111"/>
        <v>N</v>
      </c>
      <c r="P264" s="1">
        <f t="shared" si="112"/>
        <v>3</v>
      </c>
      <c r="Q264" s="4">
        <f>IFERROR((SUMIF($J$2:K264,J264,$L$2:M264)-L264)/(COUNTIF($J$2:K264,J264)-1),0)</f>
        <v>1.0526315789473684</v>
      </c>
      <c r="R264" s="4">
        <f>IFERROR((SUMIF($AT$2:AT264,AT264,$AV$2:AW264)-AV264)/(COUNTIF($J$2:K264,J264)-1),0)</f>
        <v>0.73684210526315785</v>
      </c>
      <c r="S264" s="4">
        <f t="shared" si="182"/>
        <v>0.31578947368421051</v>
      </c>
      <c r="T264" s="5">
        <f>IFERROR((SUMIF($AY$2:AZ264,AY264,$BA$2:BB264)-BA264)/(COUNTIF($J$2:K264,K264)-1),0)</f>
        <v>1.2777777777777777</v>
      </c>
      <c r="U264" s="5">
        <f>IFERROR((SUMIF($BD$2:BE264,BD264,$BF$2:BG264)-BF264)/(COUNTIF($J$2:K264,K264)-1),0)</f>
        <v>1.6111111111111112</v>
      </c>
      <c r="V264" s="5">
        <f t="shared" si="183"/>
        <v>-0.33333333333333348</v>
      </c>
      <c r="W264" s="9">
        <f>IFERROR((SUMIF($J$2:J264,J264,L$2:L264)-L264)/(COUNTIF($J$2:J264,J264)-1),0)</f>
        <v>1.1666666666666667</v>
      </c>
      <c r="X264" s="9">
        <f>IFERROR((SUMIF($J$2:J264,J264,M$2:M264)-M264)/(COUNTIF($J$2:J264,J264)-1),0)</f>
        <v>1.5555555555555556</v>
      </c>
      <c r="Y264" s="9">
        <f t="shared" si="184"/>
        <v>-0.38888888888888884</v>
      </c>
      <c r="Z264" s="1">
        <f>IFERROR((SUMIF($K$2:K264,J264,$M$2:M264))/(COUNTIF($K$2:K264,J264)),0)</f>
        <v>0.95</v>
      </c>
      <c r="AA264" s="1">
        <f>IFERROR((SUMIF($K$2:K264,J264,$L$2:L264))/(COUNTIF($K$2:K264,J264)),0)</f>
        <v>1.3</v>
      </c>
      <c r="AB264" s="1">
        <f t="shared" si="185"/>
        <v>-0.35000000000000009</v>
      </c>
      <c r="AC264" s="9">
        <f>IFERROR((SUMIF($J$2:J264,K264,$L$2:L264))/(COUNTIF($J$2:J264,K264)),0)</f>
        <v>1.1875</v>
      </c>
      <c r="AD264" s="9">
        <f>IFERROR((SUMIF($J$2:J264,K264,$M$2:M264))/(COUNTIF($J$2:J264,K264)),0)</f>
        <v>1.375</v>
      </c>
      <c r="AE264" s="9">
        <f t="shared" si="186"/>
        <v>-0.1875</v>
      </c>
      <c r="AF264" s="1">
        <f>IFERROR((SUMIF(K$2:K264,K264,M$2:M264)-M264)/(COUNTIF($K$2:K264,K264)-1),0)</f>
        <v>1.35</v>
      </c>
      <c r="AG264" s="1">
        <f>IFERROR((SUMIF(K$2:K264,K264,L$2:L264)-L264)/(COUNTIF($K$2:K264,K264)-1),0)</f>
        <v>1.8</v>
      </c>
      <c r="AH264" s="1">
        <f t="shared" si="187"/>
        <v>-0.44999999999999996</v>
      </c>
      <c r="AI264" s="1">
        <f t="shared" si="188"/>
        <v>3</v>
      </c>
      <c r="AJ264" s="1">
        <f t="shared" si="189"/>
        <v>0</v>
      </c>
      <c r="AK264" s="1">
        <f>SUMIF($J$2:K264,J264,AI$2:AJ264)-AI264</f>
        <v>43</v>
      </c>
      <c r="AL264" s="1">
        <f>SUMIF($AY$2:AZ264,AY264,$BI$2:BJ264)-BI264</f>
        <v>45</v>
      </c>
      <c r="AM264" s="1">
        <f>IFERROR((AK264)/(COUNTIF($J$2:K264,J264)-1),0)</f>
        <v>1.131578947368421</v>
      </c>
      <c r="AN264" s="1">
        <f>IFERROR((AL264)/(COUNTIF($J$2:K264,K264)-1),0)</f>
        <v>1.25</v>
      </c>
      <c r="AP264" t="e">
        <f t="shared" si="190"/>
        <v>#VALUE!</v>
      </c>
      <c r="AQ264">
        <f>COUNTIF($J$2:J264,J264)</f>
        <v>19</v>
      </c>
      <c r="AR264">
        <f>COUNTIF($K$2:K264,K264)</f>
        <v>21</v>
      </c>
      <c r="AT264" s="1" t="str">
        <f t="shared" si="167"/>
        <v>SK Sturm Graz</v>
      </c>
      <c r="AU264" s="1" t="str">
        <f t="shared" si="168"/>
        <v>SKN St. Pölten</v>
      </c>
      <c r="AV264">
        <f t="shared" si="169"/>
        <v>0</v>
      </c>
      <c r="AW264" s="1">
        <f t="shared" si="170"/>
        <v>3</v>
      </c>
      <c r="AY264" t="str">
        <f t="shared" si="171"/>
        <v>SKN St. Pölten</v>
      </c>
      <c r="AZ264" t="str">
        <f t="shared" si="172"/>
        <v>SK Sturm Graz</v>
      </c>
      <c r="BA264">
        <f t="shared" si="173"/>
        <v>0</v>
      </c>
      <c r="BB264">
        <f t="shared" si="174"/>
        <v>3</v>
      </c>
      <c r="BD264" t="str">
        <f t="shared" si="175"/>
        <v>SKN St. Pölten</v>
      </c>
      <c r="BE264" t="str">
        <f t="shared" si="176"/>
        <v>SK Sturm Graz</v>
      </c>
      <c r="BF264">
        <f t="shared" si="177"/>
        <v>3</v>
      </c>
      <c r="BG264">
        <f t="shared" si="178"/>
        <v>0</v>
      </c>
      <c r="BI264">
        <f t="shared" si="179"/>
        <v>0</v>
      </c>
      <c r="BJ264">
        <f t="shared" si="180"/>
        <v>3</v>
      </c>
    </row>
    <row r="265" spans="1:62" x14ac:dyDescent="0.25">
      <c r="A265" t="s">
        <v>47</v>
      </c>
      <c r="B265" s="21">
        <v>43674</v>
      </c>
      <c r="C265" t="s">
        <v>267</v>
      </c>
      <c r="D265">
        <v>7</v>
      </c>
      <c r="E265" t="s">
        <v>64</v>
      </c>
      <c r="F265" s="11">
        <v>0.70833333333333337</v>
      </c>
      <c r="H265" s="1">
        <v>60</v>
      </c>
      <c r="I265" s="1">
        <v>0</v>
      </c>
      <c r="J265" s="1" t="s">
        <v>0</v>
      </c>
      <c r="K265" s="1" t="s">
        <v>58</v>
      </c>
      <c r="L265" s="1">
        <v>2</v>
      </c>
      <c r="M265" s="1">
        <v>0</v>
      </c>
      <c r="N265" s="1" t="str">
        <f t="shared" si="110"/>
        <v>S</v>
      </c>
      <c r="O265" s="1" t="str">
        <f t="shared" si="111"/>
        <v>N</v>
      </c>
      <c r="P265" s="1">
        <f t="shared" si="112"/>
        <v>2</v>
      </c>
      <c r="Q265" s="4">
        <f>IFERROR((SUMIF($J$2:K265,J265,$L$2:M265)-L265)/(COUNTIF($J$2:K265,J265)-1),0)</f>
        <v>2.1463414634146343</v>
      </c>
      <c r="R265" s="4">
        <f>IFERROR((SUMIF($AT$2:AT265,AT265,$AV$2:AW265)-AV265)/(COUNTIF($J$2:K265,J265)-1),0)</f>
        <v>0.43902439024390244</v>
      </c>
      <c r="S265" s="4">
        <f t="shared" si="182"/>
        <v>1.7073170731707319</v>
      </c>
      <c r="T265" s="5">
        <f>IFERROR((SUMIF($AY$2:AZ265,AY265,$BA$2:BB265)-BA265)/(COUNTIF($J$2:K265,K265)-1),0)</f>
        <v>1.5588235294117647</v>
      </c>
      <c r="U265" s="5">
        <f>IFERROR((SUMIF($BD$2:BE265,BD265,$BF$2:BG265)-BF265)/(COUNTIF($J$2:K265,K265)-1),0)</f>
        <v>1.411764705882353</v>
      </c>
      <c r="V265" s="5">
        <f t="shared" si="183"/>
        <v>0.14705882352941169</v>
      </c>
      <c r="W265" s="9">
        <f>IFERROR((SUMIF($J$2:J265,J265,L$2:L265)-L265)/(COUNTIF($J$2:J265,J265)-1),0)</f>
        <v>2.2000000000000002</v>
      </c>
      <c r="X265" s="9">
        <f>IFERROR((SUMIF($J$2:J265,J265,M$2:M265)-M265)/(COUNTIF($J$2:J265,J265)-1),0)</f>
        <v>0.9</v>
      </c>
      <c r="Y265" s="9">
        <f t="shared" si="184"/>
        <v>1.3000000000000003</v>
      </c>
      <c r="Z265" s="1">
        <f>IFERROR((SUMIF($K$2:K265,J265,$M$2:M265))/(COUNTIF($K$2:K265,J265)),0)</f>
        <v>2.0952380952380953</v>
      </c>
      <c r="AA265" s="1">
        <f>IFERROR((SUMIF($K$2:K265,J265,$L$2:L265))/(COUNTIF($K$2:K265,J265)),0)</f>
        <v>0.80952380952380953</v>
      </c>
      <c r="AB265" s="1">
        <f t="shared" si="185"/>
        <v>1.2857142857142858</v>
      </c>
      <c r="AC265" s="9">
        <f>IFERROR((SUMIF($J$2:J265,K265,$L$2:L265))/(COUNTIF($J$2:J265,K265)),0)</f>
        <v>1.588235294117647</v>
      </c>
      <c r="AD265" s="9">
        <f>IFERROR((SUMIF($J$2:J265,K265,$M$2:M265))/(COUNTIF($J$2:J265,K265)),0)</f>
        <v>1.8823529411764706</v>
      </c>
      <c r="AE265" s="9">
        <f t="shared" si="186"/>
        <v>-0.29411764705882359</v>
      </c>
      <c r="AF265" s="1">
        <f>IFERROR((SUMIF(K$2:K265,K265,M$2:M265)-M265)/(COUNTIF($K$2:K265,K265)-1),0)</f>
        <v>1.5294117647058822</v>
      </c>
      <c r="AG265" s="1">
        <f>IFERROR((SUMIF(K$2:K265,K265,L$2:L265)-L265)/(COUNTIF($K$2:K265,K265)-1),0)</f>
        <v>0.94117647058823528</v>
      </c>
      <c r="AH265" s="1">
        <f t="shared" si="187"/>
        <v>0.58823529411764697</v>
      </c>
      <c r="AI265" s="1">
        <f t="shared" si="188"/>
        <v>3</v>
      </c>
      <c r="AJ265" s="1">
        <f t="shared" si="189"/>
        <v>0</v>
      </c>
      <c r="AK265" s="1">
        <f>SUMIF($J$2:K265,J265,AI$2:AJ265)-AI265</f>
        <v>85</v>
      </c>
      <c r="AL265" s="1">
        <f>SUMIF($AY$2:AZ265,AY265,$BI$2:BJ265)-BI265</f>
        <v>42</v>
      </c>
      <c r="AM265" s="1">
        <f>IFERROR((AK265)/(COUNTIF($J$2:K265,J265)-1),0)</f>
        <v>2.0731707317073171</v>
      </c>
      <c r="AN265" s="1">
        <f>IFERROR((AL265)/(COUNTIF($J$2:K265,K265)-1),0)</f>
        <v>1.2352941176470589</v>
      </c>
      <c r="AP265" t="e">
        <f t="shared" si="190"/>
        <v>#VALUE!</v>
      </c>
      <c r="AQ265">
        <f>COUNTIF($J$2:J265,J265)</f>
        <v>21</v>
      </c>
      <c r="AR265">
        <f>COUNTIF($K$2:K265,K265)</f>
        <v>18</v>
      </c>
      <c r="AT265" s="1" t="str">
        <f t="shared" si="167"/>
        <v>LASK</v>
      </c>
      <c r="AU265" s="1" t="str">
        <f t="shared" si="168"/>
        <v>SC Rheindorf Altach</v>
      </c>
      <c r="AV265">
        <f t="shared" si="169"/>
        <v>0</v>
      </c>
      <c r="AW265" s="1">
        <f t="shared" si="170"/>
        <v>2</v>
      </c>
      <c r="AY265" t="str">
        <f t="shared" si="171"/>
        <v>SC Rheindorf Altach</v>
      </c>
      <c r="AZ265" t="str">
        <f t="shared" si="172"/>
        <v>LASK</v>
      </c>
      <c r="BA265">
        <f t="shared" si="173"/>
        <v>0</v>
      </c>
      <c r="BB265">
        <f t="shared" si="174"/>
        <v>2</v>
      </c>
      <c r="BD265" t="str">
        <f t="shared" si="175"/>
        <v>SC Rheindorf Altach</v>
      </c>
      <c r="BE265" t="str">
        <f t="shared" si="176"/>
        <v>LASK</v>
      </c>
      <c r="BF265">
        <f t="shared" si="177"/>
        <v>2</v>
      </c>
      <c r="BG265">
        <f t="shared" si="178"/>
        <v>0</v>
      </c>
      <c r="BI265">
        <f t="shared" si="179"/>
        <v>0</v>
      </c>
      <c r="BJ265">
        <f t="shared" si="180"/>
        <v>3</v>
      </c>
    </row>
    <row r="266" spans="1:62" x14ac:dyDescent="0.25">
      <c r="A266" t="s">
        <v>47</v>
      </c>
      <c r="B266" s="21">
        <v>43674</v>
      </c>
      <c r="C266" t="s">
        <v>267</v>
      </c>
      <c r="D266">
        <v>7</v>
      </c>
      <c r="E266" t="s">
        <v>64</v>
      </c>
      <c r="F266" s="11">
        <v>0.70833333333333337</v>
      </c>
      <c r="H266" s="1">
        <v>60</v>
      </c>
      <c r="I266" s="1">
        <v>0</v>
      </c>
      <c r="J266" s="1" t="s">
        <v>76</v>
      </c>
      <c r="K266" s="1" t="s">
        <v>216</v>
      </c>
      <c r="L266" s="1">
        <v>2</v>
      </c>
      <c r="M266" s="1">
        <v>1</v>
      </c>
      <c r="N266" s="1" t="str">
        <f t="shared" si="110"/>
        <v>S</v>
      </c>
      <c r="O266" s="1" t="str">
        <f t="shared" si="111"/>
        <v>N</v>
      </c>
      <c r="P266" s="1">
        <f t="shared" si="112"/>
        <v>1</v>
      </c>
      <c r="Q266" s="4">
        <f>IFERROR((SUMIF($J$2:K266,J266,$L$2:M266)-L266)/(COUNTIF($J$2:K266,J266)-1),0)</f>
        <v>1.3636363636363635</v>
      </c>
      <c r="R266" s="4">
        <f>IFERROR((SUMIF($AT$2:AT266,AT266,$AV$2:AW266)-AV266)/(COUNTIF($J$2:K266,J266)-1),0)</f>
        <v>0.69696969696969702</v>
      </c>
      <c r="S266" s="4">
        <f t="shared" si="182"/>
        <v>0.66666666666666652</v>
      </c>
      <c r="T266" s="5">
        <f>IFERROR((SUMIF($AY$2:AZ266,AY266,$BA$2:BB266)-BA266)/(COUNTIF($J$2:K266,K266)-1),0)</f>
        <v>1.6285714285714286</v>
      </c>
      <c r="U266" s="5">
        <f>IFERROR((SUMIF($BD$2:BE266,BD266,$BF$2:BG266)-BF266)/(COUNTIF($J$2:K266,K266)-1),0)</f>
        <v>2.0857142857142859</v>
      </c>
      <c r="V266" s="5">
        <f t="shared" si="183"/>
        <v>-0.4571428571428573</v>
      </c>
      <c r="W266" s="9">
        <f>IFERROR((SUMIF($J$2:J266,J266,L$2:L266)-L266)/(COUNTIF($J$2:J266,J266)-1),0)</f>
        <v>1.4375</v>
      </c>
      <c r="X266" s="9">
        <f>IFERROR((SUMIF($J$2:J266,J266,M$2:M266)-M266)/(COUNTIF($J$2:J266,J266)-1),0)</f>
        <v>1.4375</v>
      </c>
      <c r="Y266" s="9">
        <f t="shared" si="184"/>
        <v>0</v>
      </c>
      <c r="Z266" s="1">
        <f>IFERROR((SUMIF($K$2:K266,J266,$M$2:M266))/(COUNTIF($K$2:K266,J266)),0)</f>
        <v>1.2941176470588236</v>
      </c>
      <c r="AA266" s="1">
        <f>IFERROR((SUMIF($K$2:K266,J266,$L$2:L266))/(COUNTIF($K$2:K266,J266)),0)</f>
        <v>1.588235294117647</v>
      </c>
      <c r="AB266" s="1">
        <f t="shared" si="185"/>
        <v>-0.29411764705882337</v>
      </c>
      <c r="AC266" s="9">
        <f>IFERROR((SUMIF($J$2:J266,K266,$L$2:L266))/(COUNTIF($J$2:J266,K266)),0)</f>
        <v>1.6111111111111112</v>
      </c>
      <c r="AD266" s="9">
        <f>IFERROR((SUMIF($J$2:J266,K266,$M$2:M266))/(COUNTIF($J$2:J266,K266)),0)</f>
        <v>1.4444444444444444</v>
      </c>
      <c r="AE266" s="9">
        <f t="shared" si="186"/>
        <v>0.16666666666666674</v>
      </c>
      <c r="AF266" s="1">
        <f>IFERROR((SUMIF(K$2:K266,K266,M$2:M266)-M266)/(COUNTIF($K$2:K266,K266)-1),0)</f>
        <v>1.6470588235294117</v>
      </c>
      <c r="AG266" s="1">
        <f>IFERROR((SUMIF(K$2:K266,K266,L$2:L266)-L266)/(COUNTIF($K$2:K266,K266)-1),0)</f>
        <v>2.7647058823529411</v>
      </c>
      <c r="AH266" s="1">
        <f t="shared" si="187"/>
        <v>-1.1176470588235294</v>
      </c>
      <c r="AI266" s="1">
        <f t="shared" si="188"/>
        <v>3</v>
      </c>
      <c r="AJ266" s="1">
        <f t="shared" si="189"/>
        <v>0</v>
      </c>
      <c r="AK266" s="1">
        <f>SUMIF($J$2:K266,J266,AI$2:AJ266)-AI266</f>
        <v>46</v>
      </c>
      <c r="AL266" s="1">
        <f>SUMIF($AY$2:AZ266,AY266,$BI$2:BJ266)-BI266</f>
        <v>42</v>
      </c>
      <c r="AM266" s="1">
        <f>IFERROR((AK266)/(COUNTIF($J$2:K266,J266)-1),0)</f>
        <v>1.393939393939394</v>
      </c>
      <c r="AN266" s="1">
        <f>IFERROR((AL266)/(COUNTIF($J$2:K266,K266)-1),0)</f>
        <v>1.2</v>
      </c>
      <c r="AP266" t="e">
        <f t="shared" si="190"/>
        <v>#VALUE!</v>
      </c>
      <c r="AQ266">
        <f>COUNTIF($J$2:J266,J266)</f>
        <v>17</v>
      </c>
      <c r="AR266">
        <f>COUNTIF($K$2:K266,K266)</f>
        <v>18</v>
      </c>
      <c r="AT266" s="1" t="str">
        <f t="shared" si="167"/>
        <v>SV Mattersburg</v>
      </c>
      <c r="AU266" s="1" t="str">
        <f t="shared" si="168"/>
        <v>TSV Hartberg</v>
      </c>
      <c r="AV266">
        <f t="shared" si="169"/>
        <v>1</v>
      </c>
      <c r="AW266" s="1">
        <f t="shared" si="170"/>
        <v>2</v>
      </c>
      <c r="AY266" t="str">
        <f t="shared" si="171"/>
        <v>TSV Hartberg</v>
      </c>
      <c r="AZ266" t="str">
        <f t="shared" si="172"/>
        <v>SV Mattersburg</v>
      </c>
      <c r="BA266">
        <f t="shared" si="173"/>
        <v>1</v>
      </c>
      <c r="BB266">
        <f t="shared" si="174"/>
        <v>2</v>
      </c>
      <c r="BD266" t="str">
        <f t="shared" si="175"/>
        <v>TSV Hartberg</v>
      </c>
      <c r="BE266" t="str">
        <f t="shared" si="176"/>
        <v>SV Mattersburg</v>
      </c>
      <c r="BF266">
        <f t="shared" si="177"/>
        <v>2</v>
      </c>
      <c r="BG266">
        <f t="shared" si="178"/>
        <v>1</v>
      </c>
      <c r="BI266">
        <f t="shared" si="179"/>
        <v>0</v>
      </c>
      <c r="BJ266">
        <f t="shared" si="180"/>
        <v>3</v>
      </c>
    </row>
    <row r="267" spans="1:62" x14ac:dyDescent="0.25">
      <c r="A267" t="s">
        <v>47</v>
      </c>
      <c r="B267" s="21">
        <v>43680</v>
      </c>
      <c r="C267">
        <v>2019</v>
      </c>
      <c r="D267">
        <v>7</v>
      </c>
      <c r="E267" t="s">
        <v>43</v>
      </c>
      <c r="F267" s="11">
        <v>0.70833333333333337</v>
      </c>
      <c r="H267" s="1">
        <v>7</v>
      </c>
      <c r="J267" s="1" t="s">
        <v>80</v>
      </c>
      <c r="K267" s="1" t="s">
        <v>0</v>
      </c>
      <c r="Q267" s="4">
        <f>IFERROR((SUMIF($J$2:K267,J267,$L$2:M267)-L267)/(COUNTIF($J$2:K267,J267)-1),0)</f>
        <v>1.5135135135135136</v>
      </c>
      <c r="R267" s="4">
        <f>IFERROR((SUMIF($AT$2:AT267,AT267,$AV$2:AW267)-AV267)/(COUNTIF($J$2:K267,J267)-1),0)</f>
        <v>0.67567567567567566</v>
      </c>
      <c r="S267" s="4">
        <f t="shared" ref="S267:S271" si="191">Q267-R267</f>
        <v>0.83783783783783794</v>
      </c>
      <c r="T267" s="5">
        <f>IFERROR((SUMIF($AY$2:AZ267,AY267,$BA$2:BB267)-BA267)/(COUNTIF($J$2:K267,K267)-1),0)</f>
        <v>2.1428571428571428</v>
      </c>
      <c r="U267" s="5">
        <f>IFERROR((SUMIF($BD$2:BE267,BD267,$BF$2:BG267)-BF267)/(COUNTIF($J$2:K267,K267)-1),0)</f>
        <v>0.83333333333333337</v>
      </c>
      <c r="V267" s="5">
        <f t="shared" ref="V267:V271" si="192">T267-U267</f>
        <v>1.3095238095238093</v>
      </c>
      <c r="W267" s="9">
        <f>IFERROR((SUMIF($J$2:J267,J267,L$2:L267)-L267)/(COUNTIF($J$2:J267,J267)-1),0)</f>
        <v>2</v>
      </c>
      <c r="X267" s="9">
        <f>IFERROR((SUMIF($J$2:J267,J267,M$2:M267)-M267)/(COUNTIF($J$2:J267,J267)-1),0)</f>
        <v>1.3888888888888888</v>
      </c>
      <c r="Y267" s="9">
        <f t="shared" ref="Y267:Y271" si="193">W267-X267</f>
        <v>0.61111111111111116</v>
      </c>
      <c r="Z267" s="1">
        <f>IFERROR((SUMIF($K$2:K267,J267,$M$2:M267))/(COUNTIF($K$2:K267,J267)),0)</f>
        <v>1.0526315789473684</v>
      </c>
      <c r="AA267" s="1">
        <f>IFERROR((SUMIF($K$2:K267,J267,$L$2:L267))/(COUNTIF($K$2:K267,J267)),0)</f>
        <v>1.5263157894736843</v>
      </c>
      <c r="AB267" s="1">
        <f t="shared" ref="AB267:AB271" si="194">Z267-AA267</f>
        <v>-0.47368421052631593</v>
      </c>
      <c r="AC267" s="9">
        <f>IFERROR((SUMIF($J$2:J267,K267,$L$2:L267))/(COUNTIF($J$2:J267,K267)),0)</f>
        <v>2.1904761904761907</v>
      </c>
      <c r="AD267" s="9">
        <f>IFERROR((SUMIF($J$2:J267,K267,$M$2:M267))/(COUNTIF($J$2:J267,K267)),0)</f>
        <v>0.8571428571428571</v>
      </c>
      <c r="AE267" s="9">
        <f t="shared" ref="AE267:AE271" si="195">AC267-AD267</f>
        <v>1.3333333333333335</v>
      </c>
      <c r="AF267" s="1">
        <f>IFERROR((SUMIF(K$2:K267,K267,M$2:M267)-M267)/(COUNTIF($K$2:K267,K267)-1),0)</f>
        <v>2.0952380952380953</v>
      </c>
      <c r="AG267" s="1">
        <f>IFERROR((SUMIF(K$2:K267,K267,L$2:L267)-L267)/(COUNTIF($K$2:K267,K267)-1),0)</f>
        <v>0.80952380952380953</v>
      </c>
      <c r="AH267" s="1">
        <f t="shared" ref="AH267:AH271" si="196">AF267-AG267</f>
        <v>1.2857142857142858</v>
      </c>
      <c r="AI267" s="1">
        <f t="shared" ref="AI267:AI271" si="197">IF(N267="S",3,IF(N267="N",0,1))</f>
        <v>1</v>
      </c>
      <c r="AJ267" s="1">
        <f t="shared" ref="AJ267:AJ271" si="198">IF(O267="S",3,IF(O267="N",0,1))</f>
        <v>1</v>
      </c>
      <c r="AK267" s="1">
        <f>SUMIF($J$2:K267,J267,AI$2:AJ267)-AI267</f>
        <v>51</v>
      </c>
      <c r="AL267" s="1">
        <f>SUMIF($AY$2:AZ267,AY267,$BI$2:BJ267)-BI267</f>
        <v>88</v>
      </c>
      <c r="AM267" s="1">
        <f>IFERROR((AK267)/(COUNTIF($J$2:K267,J267)-1),0)</f>
        <v>1.3783783783783783</v>
      </c>
      <c r="AN267" s="1">
        <f>IFERROR((AL267)/(COUNTIF($J$2:K267,K267)-1),0)</f>
        <v>2.0952380952380953</v>
      </c>
      <c r="AT267" s="1" t="str">
        <f t="shared" si="167"/>
        <v>FK Austria Wien</v>
      </c>
      <c r="AU267" s="1" t="str">
        <f t="shared" si="168"/>
        <v>LASK</v>
      </c>
      <c r="AY267" t="str">
        <f t="shared" si="171"/>
        <v>LASK</v>
      </c>
      <c r="AZ267" t="str">
        <f t="shared" si="172"/>
        <v>FK Austria Wien</v>
      </c>
      <c r="BD267" t="str">
        <f t="shared" si="175"/>
        <v>LASK</v>
      </c>
      <c r="BE267" t="str">
        <f t="shared" si="176"/>
        <v>FK Austria Wien</v>
      </c>
    </row>
    <row r="268" spans="1:62" x14ac:dyDescent="0.25">
      <c r="A268" t="s">
        <v>47</v>
      </c>
      <c r="B268" s="21">
        <v>43680</v>
      </c>
      <c r="C268" t="s">
        <v>267</v>
      </c>
      <c r="D268">
        <v>7</v>
      </c>
      <c r="E268" t="s">
        <v>43</v>
      </c>
      <c r="F268" s="11">
        <v>0.70833333333333337</v>
      </c>
      <c r="H268" s="1">
        <v>6</v>
      </c>
      <c r="J268" s="1" t="s">
        <v>58</v>
      </c>
      <c r="K268" s="1" t="s">
        <v>373</v>
      </c>
      <c r="Q268" s="4">
        <f>IFERROR((SUMIF($J$2:K268,J268,$L$2:M268)-L268)/(COUNTIF($J$2:K268,J268)-1),0)</f>
        <v>1.5142857142857142</v>
      </c>
      <c r="R268" s="4">
        <f>IFERROR((SUMIF($AT$2:AT268,AT268,$AV$2:AW268)-AV268)/(COUNTIF($J$2:K268,J268)-1),0)</f>
        <v>0.91428571428571426</v>
      </c>
      <c r="S268" s="4">
        <f t="shared" si="191"/>
        <v>0.6</v>
      </c>
      <c r="T268" s="5">
        <f>IFERROR((SUMIF($AY$2:AZ268,AY268,$BA$2:BB268)-BA268)/(COUNTIF($J$2:K268,K268)-1),0)</f>
        <v>1.5</v>
      </c>
      <c r="U268" s="5">
        <f>IFERROR((SUMIF($BD$2:BE268,BD268,$BF$2:BG268)-BF268)/(COUNTIF($J$2:K268,K268)-1),0)</f>
        <v>2</v>
      </c>
      <c r="V268" s="5">
        <f t="shared" si="192"/>
        <v>-0.5</v>
      </c>
      <c r="W268" s="9">
        <f>IFERROR((SUMIF($J$2:J268,J268,L$2:L268)-L268)/(COUNTIF($J$2:J268,J268)-1),0)</f>
        <v>1.588235294117647</v>
      </c>
      <c r="X268" s="9">
        <f>IFERROR((SUMIF($J$2:J268,J268,M$2:M268)-M268)/(COUNTIF($J$2:J268,J268)-1),0)</f>
        <v>1.8823529411764706</v>
      </c>
      <c r="Y268" s="9">
        <f t="shared" si="193"/>
        <v>-0.29411764705882359</v>
      </c>
      <c r="Z268" s="1">
        <f>IFERROR((SUMIF($K$2:K268,J268,$M$2:M268))/(COUNTIF($K$2:K268,J268)),0)</f>
        <v>1.4444444444444444</v>
      </c>
      <c r="AA268" s="1">
        <f>IFERROR((SUMIF($K$2:K268,J268,$L$2:L268))/(COUNTIF($K$2:K268,J268)),0)</f>
        <v>1</v>
      </c>
      <c r="AB268" s="1">
        <f t="shared" si="194"/>
        <v>0.44444444444444442</v>
      </c>
      <c r="AC268" s="9">
        <f>IFERROR((SUMIF($J$2:J268,K268,$L$2:L268))/(COUNTIF($J$2:J268,K268)),0)</f>
        <v>3</v>
      </c>
      <c r="AD268" s="9">
        <f>IFERROR((SUMIF($J$2:J268,K268,$M$2:M268))/(COUNTIF($J$2:J268,K268)),0)</f>
        <v>1</v>
      </c>
      <c r="AE268" s="9">
        <f t="shared" si="195"/>
        <v>2</v>
      </c>
      <c r="AF268" s="1">
        <f>IFERROR((SUMIF(K$2:K268,K268,M$2:M268)-M268)/(COUNTIF($K$2:K268,K268)-1),0)</f>
        <v>0</v>
      </c>
      <c r="AG268" s="1">
        <f>IFERROR((SUMIF(K$2:K268,K268,L$2:L268)-L268)/(COUNTIF($K$2:K268,K268)-1),0)</f>
        <v>3</v>
      </c>
      <c r="AH268" s="1">
        <f t="shared" si="196"/>
        <v>-3</v>
      </c>
      <c r="AI268" s="1">
        <f t="shared" si="197"/>
        <v>1</v>
      </c>
      <c r="AJ268" s="1">
        <f t="shared" si="198"/>
        <v>1</v>
      </c>
      <c r="AK268" s="1">
        <f>SUMIF($J$2:K268,J268,AI$2:AJ268)-AI268</f>
        <v>42</v>
      </c>
      <c r="AL268" s="1">
        <f>SUMIF($AY$2:AZ268,AY268,$BI$2:BJ268)-BI268</f>
        <v>3</v>
      </c>
      <c r="AM268" s="1">
        <f>IFERROR((AK268)/(COUNTIF($J$2:K268,J268)-1),0)</f>
        <v>1.2</v>
      </c>
      <c r="AN268" s="1">
        <f>IFERROR((AL268)/(COUNTIF($J$2:K268,K268)-1),0)</f>
        <v>1.5</v>
      </c>
      <c r="AT268" s="1" t="str">
        <f t="shared" si="167"/>
        <v>SC Rheindorf Altach</v>
      </c>
      <c r="AU268" s="1" t="str">
        <f t="shared" si="168"/>
        <v>WSG Tirol</v>
      </c>
      <c r="AY268" t="str">
        <f t="shared" si="171"/>
        <v>WSG Tirol</v>
      </c>
      <c r="AZ268" t="str">
        <f t="shared" si="172"/>
        <v>SC Rheindorf Altach</v>
      </c>
      <c r="BD268" t="str">
        <f t="shared" si="175"/>
        <v>WSG Tirol</v>
      </c>
      <c r="BE268" t="str">
        <f t="shared" si="176"/>
        <v>SC Rheindorf Altach</v>
      </c>
    </row>
    <row r="269" spans="1:62" x14ac:dyDescent="0.25">
      <c r="A269" t="s">
        <v>47</v>
      </c>
      <c r="B269" s="21">
        <v>43680</v>
      </c>
      <c r="C269" t="s">
        <v>267</v>
      </c>
      <c r="D269">
        <v>7</v>
      </c>
      <c r="E269" t="s">
        <v>43</v>
      </c>
      <c r="F269" s="11">
        <v>0.70833333333333337</v>
      </c>
      <c r="H269" s="1">
        <v>6</v>
      </c>
      <c r="J269" s="1" t="s">
        <v>216</v>
      </c>
      <c r="K269" s="1" t="s">
        <v>56</v>
      </c>
      <c r="Q269" s="4">
        <f>IFERROR((SUMIF($J$2:K269,J269,$L$2:M269)-L269)/(COUNTIF($J$2:K269,J269)-1),0)</f>
        <v>1.6111111111111112</v>
      </c>
      <c r="R269" s="4">
        <f>IFERROR((SUMIF($AT$2:AT269,AT269,$AV$2:AW269)-AV269)/(COUNTIF($J$2:K269,J269)-1),0)</f>
        <v>0.72222222222222221</v>
      </c>
      <c r="S269" s="4">
        <f t="shared" si="191"/>
        <v>0.88888888888888895</v>
      </c>
      <c r="T269" s="5">
        <f>IFERROR((SUMIF($AY$2:AZ269,AY269,$BA$2:BB269)-BA269)/(COUNTIF($J$2:K269,K269)-1),0)</f>
        <v>1.1714285714285715</v>
      </c>
      <c r="U269" s="5">
        <f>IFERROR((SUMIF($BD$2:BE269,BD269,$BF$2:BG269)-BF269)/(COUNTIF($J$2:K269,K269)-1),0)</f>
        <v>2.0285714285714285</v>
      </c>
      <c r="V269" s="5">
        <f t="shared" si="192"/>
        <v>-0.85714285714285698</v>
      </c>
      <c r="W269" s="9">
        <f>IFERROR((SUMIF($J$2:J269,J269,L$2:L269)-L269)/(COUNTIF($J$2:J269,J269)-1),0)</f>
        <v>1.6111111111111112</v>
      </c>
      <c r="X269" s="9">
        <f>IFERROR((SUMIF($J$2:J269,J269,M$2:M269)-M269)/(COUNTIF($J$2:J269,J269)-1),0)</f>
        <v>1.4444444444444444</v>
      </c>
      <c r="Y269" s="9">
        <f t="shared" si="193"/>
        <v>0.16666666666666674</v>
      </c>
      <c r="Z269" s="1">
        <f>IFERROR((SUMIF($K$2:K269,J269,$M$2:M269))/(COUNTIF($K$2:K269,J269)),0)</f>
        <v>1.6111111111111112</v>
      </c>
      <c r="AA269" s="1">
        <f>IFERROR((SUMIF($K$2:K269,J269,$L$2:L269))/(COUNTIF($K$2:K269,J269)),0)</f>
        <v>2.7222222222222223</v>
      </c>
      <c r="AB269" s="1">
        <f t="shared" si="194"/>
        <v>-1.1111111111111112</v>
      </c>
      <c r="AC269" s="9">
        <f>IFERROR((SUMIF($J$2:J269,K269,$L$2:L269))/(COUNTIF($J$2:J269,K269)),0)</f>
        <v>1.3529411764705883</v>
      </c>
      <c r="AD269" s="9">
        <f>IFERROR((SUMIF($J$2:J269,K269,$M$2:M269))/(COUNTIF($J$2:J269,K269)),0)</f>
        <v>2.0588235294117645</v>
      </c>
      <c r="AE269" s="9">
        <f t="shared" si="195"/>
        <v>-0.70588235294117618</v>
      </c>
      <c r="AF269" s="1">
        <f>IFERROR((SUMIF(K$2:K269,K269,M$2:M269)-M269)/(COUNTIF($K$2:K269,K269)-1),0)</f>
        <v>1</v>
      </c>
      <c r="AG269" s="1">
        <f>IFERROR((SUMIF(K$2:K269,K269,L$2:L269)-L269)/(COUNTIF($K$2:K269,K269)-1),0)</f>
        <v>2</v>
      </c>
      <c r="AH269" s="1">
        <f t="shared" si="196"/>
        <v>-1</v>
      </c>
      <c r="AI269" s="1">
        <f t="shared" si="197"/>
        <v>1</v>
      </c>
      <c r="AJ269" s="1">
        <f t="shared" si="198"/>
        <v>1</v>
      </c>
      <c r="AK269" s="1">
        <f>SUMIF($J$2:K269,J269,AI$2:AJ269)-AI269</f>
        <v>42</v>
      </c>
      <c r="AL269" s="1">
        <f>SUMIF($AY$2:AZ269,AY269,$BI$2:BJ269)-BI269</f>
        <v>30</v>
      </c>
      <c r="AM269" s="1">
        <f>IFERROR((AK269)/(COUNTIF($J$2:K269,J269)-1),0)</f>
        <v>1.1666666666666667</v>
      </c>
      <c r="AN269" s="1">
        <f>IFERROR((AL269)/(COUNTIF($J$2:K269,K269)-1),0)</f>
        <v>0.8571428571428571</v>
      </c>
      <c r="AT269" s="1" t="str">
        <f t="shared" si="167"/>
        <v>TSV Hartberg</v>
      </c>
      <c r="AU269" s="1" t="str">
        <f t="shared" si="168"/>
        <v>FC Admira Wacker Mödling</v>
      </c>
      <c r="AY269" t="str">
        <f t="shared" si="171"/>
        <v>FC Admira Wacker Mödling</v>
      </c>
      <c r="AZ269" t="str">
        <f t="shared" si="172"/>
        <v>TSV Hartberg</v>
      </c>
      <c r="BD269" t="str">
        <f t="shared" si="175"/>
        <v>FC Admira Wacker Mödling</v>
      </c>
      <c r="BE269" t="str">
        <f t="shared" si="176"/>
        <v>TSV Hartberg</v>
      </c>
    </row>
    <row r="270" spans="1:62" x14ac:dyDescent="0.25">
      <c r="A270" t="s">
        <v>47</v>
      </c>
      <c r="B270" s="21">
        <v>43681</v>
      </c>
      <c r="C270">
        <v>2020</v>
      </c>
      <c r="D270">
        <v>7</v>
      </c>
      <c r="E270" t="s">
        <v>64</v>
      </c>
      <c r="F270" s="11">
        <v>0.70833333333333337</v>
      </c>
      <c r="H270" s="1">
        <v>9</v>
      </c>
      <c r="J270" s="1" t="s">
        <v>40</v>
      </c>
      <c r="K270" s="1" t="s">
        <v>76</v>
      </c>
      <c r="Q270" s="4">
        <f>IFERROR((SUMIF($J$2:K270,J270,$L$2:M270)-L270)/(COUNTIF($J$2:K270,J270)-1),0)</f>
        <v>2.5471698113207548</v>
      </c>
      <c r="R270" s="4">
        <f>IFERROR((SUMIF($AT$2:AT270,AT270,$AV$2:AW270)-AV270)/(COUNTIF($J$2:K270,J270)-1),0)</f>
        <v>0.26415094339622641</v>
      </c>
      <c r="S270" s="4">
        <f t="shared" si="191"/>
        <v>2.2830188679245285</v>
      </c>
      <c r="T270" s="5">
        <f>IFERROR((SUMIF($AY$2:AZ270,AY270,$BA$2:BB270)-BA270)/(COUNTIF($J$2:K270,K270)-1),0)</f>
        <v>1.3823529411764706</v>
      </c>
      <c r="U270" s="5">
        <f>IFERROR((SUMIF($BD$2:BE270,BD270,$BF$2:BG270)-BF270)/(COUNTIF($J$2:K270,K270)-1),0)</f>
        <v>1.5</v>
      </c>
      <c r="V270" s="5">
        <f t="shared" si="192"/>
        <v>-0.11764705882352944</v>
      </c>
      <c r="W270" s="9">
        <f>IFERROR((SUMIF($J$2:J270,J270,L$2:L270)-L270)/(COUNTIF($J$2:J270,J270)-1),0)</f>
        <v>2.7083333333333335</v>
      </c>
      <c r="X270" s="9">
        <f>IFERROR((SUMIF($J$2:J270,J270,M$2:M270)-M270)/(COUNTIF($J$2:J270,J270)-1),0)</f>
        <v>0.58333333333333337</v>
      </c>
      <c r="Y270" s="9">
        <f t="shared" si="193"/>
        <v>2.125</v>
      </c>
      <c r="Z270" s="1">
        <f>IFERROR((SUMIF($K$2:K270,J270,$M$2:M270))/(COUNTIF($K$2:K270,J270)),0)</f>
        <v>2.4137931034482758</v>
      </c>
      <c r="AA270" s="1">
        <f>IFERROR((SUMIF($K$2:K270,J270,$L$2:L270))/(COUNTIF($K$2:K270,J270)),0)</f>
        <v>0.96551724137931039</v>
      </c>
      <c r="AB270" s="1">
        <f t="shared" si="194"/>
        <v>1.4482758620689653</v>
      </c>
      <c r="AC270" s="9">
        <f>IFERROR((SUMIF($J$2:J270,K270,$L$2:L270))/(COUNTIF($J$2:J270,K270)),0)</f>
        <v>1.4705882352941178</v>
      </c>
      <c r="AD270" s="9">
        <f>IFERROR((SUMIF($J$2:J270,K270,$M$2:M270))/(COUNTIF($J$2:J270,K270)),0)</f>
        <v>1.411764705882353</v>
      </c>
      <c r="AE270" s="9">
        <f t="shared" si="195"/>
        <v>5.8823529411764719E-2</v>
      </c>
      <c r="AF270" s="1">
        <f>IFERROR((SUMIF(K$2:K270,K270,M$2:M270)-M270)/(COUNTIF($K$2:K270,K270)-1),0)</f>
        <v>1.2941176470588236</v>
      </c>
      <c r="AG270" s="1">
        <f>IFERROR((SUMIF(K$2:K270,K270,L$2:L270)-L270)/(COUNTIF($K$2:K270,K270)-1),0)</f>
        <v>1.588235294117647</v>
      </c>
      <c r="AH270" s="1">
        <f t="shared" si="196"/>
        <v>-0.29411764705882337</v>
      </c>
      <c r="AI270" s="1">
        <f t="shared" si="197"/>
        <v>1</v>
      </c>
      <c r="AJ270" s="1">
        <f t="shared" si="198"/>
        <v>1</v>
      </c>
      <c r="AK270" s="1">
        <f>SUMIF($J$2:K270,J270,AI$2:AJ270)-AI270</f>
        <v>133</v>
      </c>
      <c r="AL270" s="1">
        <f>SUMIF($AY$2:AZ270,AY270,$BI$2:BJ270)-BI270</f>
        <v>49</v>
      </c>
      <c r="AM270" s="1">
        <f>IFERROR((AK270)/(COUNTIF($J$2:K270,J270)-1),0)</f>
        <v>2.5094339622641511</v>
      </c>
      <c r="AN270" s="1">
        <f>IFERROR((AL270)/(COUNTIF($J$2:K270,K270)-1),0)</f>
        <v>1.4411764705882353</v>
      </c>
      <c r="AT270" s="1" t="str">
        <f t="shared" si="167"/>
        <v>Red Bull Salzburg</v>
      </c>
      <c r="AU270" s="1" t="str">
        <f t="shared" si="168"/>
        <v>SV Mattersburg</v>
      </c>
      <c r="AY270" t="str">
        <f t="shared" si="171"/>
        <v>SV Mattersburg</v>
      </c>
      <c r="AZ270" t="str">
        <f t="shared" si="172"/>
        <v>Red Bull Salzburg</v>
      </c>
      <c r="BD270" t="str">
        <f t="shared" si="175"/>
        <v>SV Mattersburg</v>
      </c>
      <c r="BE270" t="str">
        <f t="shared" si="176"/>
        <v>Red Bull Salzburg</v>
      </c>
    </row>
    <row r="271" spans="1:62" x14ac:dyDescent="0.25">
      <c r="A271" t="s">
        <v>47</v>
      </c>
      <c r="B271" s="21">
        <v>43681</v>
      </c>
      <c r="C271" t="s">
        <v>267</v>
      </c>
      <c r="D271">
        <v>7</v>
      </c>
      <c r="E271" t="s">
        <v>64</v>
      </c>
      <c r="F271" s="11">
        <v>0.70833333333333337</v>
      </c>
      <c r="H271" s="1">
        <v>8</v>
      </c>
      <c r="J271" s="1" t="s">
        <v>49</v>
      </c>
      <c r="K271" s="1" t="s">
        <v>68</v>
      </c>
      <c r="Q271" s="4">
        <f>IFERROR((SUMIF($J$2:K271,J271,$L$2:M271)-L271)/(COUNTIF($J$2:K271,J271)-1),0)</f>
        <v>1.5555555555555556</v>
      </c>
      <c r="R271" s="4">
        <f>IFERROR((SUMIF($AT$2:AT271,AT271,$AV$2:AW271)-AV271)/(COUNTIF($J$2:K271,J271)-1),0)</f>
        <v>0.69444444444444442</v>
      </c>
      <c r="S271" s="4">
        <f t="shared" si="191"/>
        <v>0.86111111111111116</v>
      </c>
      <c r="T271" s="5">
        <f>IFERROR((SUMIF($AY$2:AZ271,AY271,$BA$2:BB271)-BA271)/(COUNTIF($J$2:K271,K271)-1),0)</f>
        <v>1.1025641025641026</v>
      </c>
      <c r="U271" s="5">
        <f>IFERROR((SUMIF($BD$2:BE271,BD271,$BF$2:BG271)-BF271)/(COUNTIF($J$2:K271,K271)-1),0)</f>
        <v>1.3846153846153846</v>
      </c>
      <c r="V271" s="5">
        <f t="shared" si="192"/>
        <v>-0.28205128205128194</v>
      </c>
      <c r="W271" s="9">
        <f>IFERROR((SUMIF($J$2:J271,J271,L$2:L271)-L271)/(COUNTIF($J$2:J271,J271)-1),0)</f>
        <v>1.7222222222222223</v>
      </c>
      <c r="X271" s="9">
        <f>IFERROR((SUMIF($J$2:J271,J271,M$2:M271)-M271)/(COUNTIF($J$2:J271,J271)-1),0)</f>
        <v>1.3888888888888888</v>
      </c>
      <c r="Y271" s="9">
        <f t="shared" si="193"/>
        <v>0.33333333333333348</v>
      </c>
      <c r="Z271" s="1">
        <f>IFERROR((SUMIF($K$2:K271,J271,$M$2:M271))/(COUNTIF($K$2:K271,J271)),0)</f>
        <v>1.3888888888888888</v>
      </c>
      <c r="AA271" s="1">
        <f>IFERROR((SUMIF($K$2:K271,J271,$L$2:L271))/(COUNTIF($K$2:K271,J271)),0)</f>
        <v>1.4444444444444444</v>
      </c>
      <c r="AB271" s="1">
        <f t="shared" si="194"/>
        <v>-5.555555555555558E-2</v>
      </c>
      <c r="AC271" s="9">
        <f>IFERROR((SUMIF($J$2:J271,K271,$L$2:L271))/(COUNTIF($J$2:J271,K271)),0)</f>
        <v>1.263157894736842</v>
      </c>
      <c r="AD271" s="9">
        <f>IFERROR((SUMIF($J$2:J271,K271,$M$2:M271))/(COUNTIF($J$2:J271,K271)),0)</f>
        <v>1.4736842105263157</v>
      </c>
      <c r="AE271" s="9">
        <f t="shared" si="195"/>
        <v>-0.21052631578947367</v>
      </c>
      <c r="AF271" s="1">
        <f>IFERROR((SUMIF(K$2:K271,K271,M$2:M271)-M271)/(COUNTIF($K$2:K271,K271)-1),0)</f>
        <v>0.95</v>
      </c>
      <c r="AG271" s="1">
        <f>IFERROR((SUMIF(K$2:K271,K271,L$2:L271)-L271)/(COUNTIF($K$2:K271,K271)-1),0)</f>
        <v>1.3</v>
      </c>
      <c r="AH271" s="1">
        <f t="shared" si="196"/>
        <v>-0.35000000000000009</v>
      </c>
      <c r="AI271" s="1">
        <f t="shared" si="197"/>
        <v>1</v>
      </c>
      <c r="AJ271" s="1">
        <f t="shared" si="198"/>
        <v>1</v>
      </c>
      <c r="AK271" s="1">
        <f>SUMIF($J$2:K271,J271,AI$2:AJ271)-AI271</f>
        <v>55</v>
      </c>
      <c r="AL271" s="1">
        <f>SUMIF($AY$2:AZ271,AY271,$BI$2:BJ271)-BI271</f>
        <v>46</v>
      </c>
      <c r="AM271" s="1">
        <f>IFERROR((AK271)/(COUNTIF($J$2:K271,J271)-1),0)</f>
        <v>1.5277777777777777</v>
      </c>
      <c r="AN271" s="1">
        <f>IFERROR((AL271)/(COUNTIF($J$2:K271,K271)-1),0)</f>
        <v>1.1794871794871795</v>
      </c>
      <c r="AT271" s="1" t="str">
        <f t="shared" si="167"/>
        <v>Wolfsberger AC</v>
      </c>
      <c r="AU271" s="1" t="str">
        <f t="shared" si="168"/>
        <v>SK Sturm Graz</v>
      </c>
      <c r="AY271" t="str">
        <f t="shared" si="171"/>
        <v>SK Sturm Graz</v>
      </c>
      <c r="AZ271" t="str">
        <f t="shared" si="172"/>
        <v>Wolfsberger AC</v>
      </c>
      <c r="BD271" t="str">
        <f t="shared" si="175"/>
        <v>SK Sturm Graz</v>
      </c>
      <c r="BE271" t="str">
        <f t="shared" si="176"/>
        <v>Wolfsberger AC</v>
      </c>
    </row>
    <row r="272" spans="1:62" x14ac:dyDescent="0.25">
      <c r="A272" t="s">
        <v>47</v>
      </c>
      <c r="B272" s="21">
        <v>43681</v>
      </c>
      <c r="C272" t="s">
        <v>267</v>
      </c>
      <c r="D272">
        <v>7</v>
      </c>
      <c r="E272" t="s">
        <v>64</v>
      </c>
      <c r="F272" s="11">
        <v>0.70833333333333337</v>
      </c>
      <c r="H272" s="1">
        <v>7</v>
      </c>
      <c r="J272" s="1" t="s">
        <v>65</v>
      </c>
      <c r="K272" s="1" t="s">
        <v>71</v>
      </c>
      <c r="Q272" s="4">
        <f>IFERROR((SUMIF($J$2:K272,J272,$L$2:M272)-L272)/(COUNTIF($J$2:K272,J272)-1),0)</f>
        <v>1.2432432432432432</v>
      </c>
      <c r="R272" s="4">
        <f>IFERROR((SUMIF($AT$2:AT272,AT272,$AV$2:AW272)-AV272)/(COUNTIF($J$2:K272,J272)-1),0)</f>
        <v>0.59459459459459463</v>
      </c>
      <c r="S272" s="4">
        <f t="shared" ref="S272" si="199">Q272-R272</f>
        <v>0.64864864864864857</v>
      </c>
      <c r="T272" s="5">
        <f>IFERROR((SUMIF($AY$2:AZ272,AY272,$BA$2:BB272)-BA272)/(COUNTIF($J$2:K272,K272)-1),0)</f>
        <v>1.56</v>
      </c>
      <c r="U272" s="5">
        <f>IFERROR((SUMIF($BD$2:BE272,BD272,$BF$2:BG272)-BF272)/(COUNTIF($J$2:K272,K272)-1),0)</f>
        <v>1.34</v>
      </c>
      <c r="V272" s="5">
        <f t="shared" ref="V272" si="200">T272-U272</f>
        <v>0.21999999999999997</v>
      </c>
      <c r="W272" s="9">
        <f>IFERROR((SUMIF($J$2:J272,J272,L$2:L272)-L272)/(COUNTIF($J$2:J272,J272)-1),0)</f>
        <v>1.1875</v>
      </c>
      <c r="X272" s="9">
        <f>IFERROR((SUMIF($J$2:J272,J272,M$2:M272)-M272)/(COUNTIF($J$2:J272,J272)-1),0)</f>
        <v>1.375</v>
      </c>
      <c r="Y272" s="9">
        <f t="shared" ref="Y272" si="201">W272-X272</f>
        <v>-0.1875</v>
      </c>
      <c r="Z272" s="1">
        <f>IFERROR((SUMIF($K$2:K272,J272,$M$2:M272))/(COUNTIF($K$2:K272,J272)),0)</f>
        <v>1.2857142857142858</v>
      </c>
      <c r="AA272" s="1">
        <f>IFERROR((SUMIF($K$2:K272,J272,$L$2:L272))/(COUNTIF($K$2:K272,J272)),0)</f>
        <v>1.8571428571428572</v>
      </c>
      <c r="AB272" s="1">
        <f t="shared" ref="AB272" si="202">Z272-AA272</f>
        <v>-0.5714285714285714</v>
      </c>
      <c r="AC272" s="9">
        <f>IFERROR((SUMIF($J$2:J272,K272,$L$2:L272))/(COUNTIF($J$2:J272,K272)),0)</f>
        <v>1.4583333333333333</v>
      </c>
      <c r="AD272" s="9">
        <f>IFERROR((SUMIF($J$2:J272,K272,$M$2:M272))/(COUNTIF($J$2:J272,K272)),0)</f>
        <v>0.875</v>
      </c>
      <c r="AE272" s="9">
        <f t="shared" ref="AE272" si="203">AC272-AD272</f>
        <v>0.58333333333333326</v>
      </c>
      <c r="AF272" s="1">
        <f>IFERROR((SUMIF(K$2:K272,K272,M$2:M272)-M272)/(COUNTIF($K$2:K272,K272)-1),0)</f>
        <v>1.6538461538461537</v>
      </c>
      <c r="AG272" s="1">
        <f>IFERROR((SUMIF(K$2:K272,K272,L$2:L272)-L272)/(COUNTIF($K$2:K272,K272)-1),0)</f>
        <v>1.7692307692307692</v>
      </c>
      <c r="AH272" s="1">
        <f t="shared" ref="AH272" si="204">AF272-AG272</f>
        <v>-0.11538461538461542</v>
      </c>
      <c r="AI272" s="1">
        <f t="shared" ref="AI272" si="205">IF(N272="S",3,IF(N272="N",0,1))</f>
        <v>1</v>
      </c>
      <c r="AJ272" s="1">
        <f t="shared" ref="AJ272" si="206">IF(O272="S",3,IF(O272="N",0,1))</f>
        <v>1</v>
      </c>
      <c r="AK272" s="1">
        <f>SUMIF($J$2:K272,J272,AI$2:AJ272)-AI272</f>
        <v>45</v>
      </c>
      <c r="AL272" s="1">
        <f>SUMIF($AY$2:AZ272,AY272,$BI$2:BJ272)-BI272</f>
        <v>73</v>
      </c>
      <c r="AM272" s="1">
        <f>IFERROR((AK272)/(COUNTIF($J$2:K272,J272)-1),0)</f>
        <v>1.2162162162162162</v>
      </c>
      <c r="AN272" s="1">
        <f>IFERROR((AL272)/(COUNTIF($J$2:K272,K272)-1),0)</f>
        <v>1.46</v>
      </c>
      <c r="AT272" s="1" t="str">
        <f t="shared" si="167"/>
        <v>SKN St. Pölten</v>
      </c>
      <c r="AU272" s="1" t="str">
        <f t="shared" si="168"/>
        <v>SK Rapid Wien</v>
      </c>
      <c r="AY272" t="str">
        <f t="shared" si="171"/>
        <v>SK Rapid Wien</v>
      </c>
      <c r="AZ272" t="str">
        <f t="shared" si="172"/>
        <v>SKN St. Pölten</v>
      </c>
      <c r="BD272" t="str">
        <f t="shared" si="175"/>
        <v>SK Rapid Wien</v>
      </c>
      <c r="BE272" t="str">
        <f t="shared" si="176"/>
        <v>SKN St. Pölten</v>
      </c>
    </row>
  </sheetData>
  <autoFilter ref="I1:AL251" xr:uid="{C86C1DA3-0818-4517-BC81-46D52AA2C3F6}"/>
  <sortState xmlns:xlrd2="http://schemas.microsoft.com/office/spreadsheetml/2017/richdata2" ref="A2:M251">
    <sortCondition ref="B2:B251"/>
  </sortState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625B-EDC0-4A15-B4FA-38EF8FCBD23F}">
  <dimension ref="A1:AO530"/>
  <sheetViews>
    <sheetView zoomScale="70" zoomScaleNormal="70" workbookViewId="0">
      <pane ySplit="1" topLeftCell="A497" activePane="bottomLeft" state="frozen"/>
      <selection pane="bottomLeft" activeCell="AO530" sqref="A524:AO530"/>
    </sheetView>
  </sheetViews>
  <sheetFormatPr baseColWidth="10" defaultRowHeight="15" x14ac:dyDescent="0.25"/>
  <cols>
    <col min="1" max="1" width="8.5703125" bestFit="1" customWidth="1"/>
    <col min="2" max="2" width="11.28515625" hidden="1" customWidth="1"/>
    <col min="3" max="3" width="11.28515625" bestFit="1" customWidth="1"/>
    <col min="4" max="4" width="16.28515625" bestFit="1" customWidth="1"/>
    <col min="5" max="6" width="17.140625" bestFit="1" customWidth="1"/>
    <col min="7" max="7" width="25.28515625" hidden="1" customWidth="1"/>
    <col min="8" max="8" width="23.140625" bestFit="1" customWidth="1"/>
    <col min="9" max="9" width="23.140625" hidden="1" customWidth="1"/>
    <col min="10" max="10" width="23.140625" bestFit="1" customWidth="1"/>
    <col min="11" max="11" width="18.7109375" bestFit="1" customWidth="1"/>
    <col min="12" max="12" width="18.7109375" hidden="1" customWidth="1"/>
    <col min="13" max="15" width="0" hidden="1" customWidth="1"/>
    <col min="17" max="18" width="0" hidden="1" customWidth="1"/>
    <col min="19" max="19" width="18.85546875" bestFit="1" customWidth="1"/>
    <col min="20" max="21" width="0" hidden="1" customWidth="1"/>
    <col min="22" max="22" width="18.85546875" bestFit="1" customWidth="1"/>
    <col min="23" max="24" width="0" hidden="1" customWidth="1"/>
    <col min="25" max="25" width="28.5703125" bestFit="1" customWidth="1"/>
    <col min="26" max="27" width="0" hidden="1" customWidth="1"/>
    <col min="28" max="28" width="25.85546875" bestFit="1" customWidth="1"/>
    <col min="29" max="30" width="0" hidden="1" customWidth="1"/>
    <col min="31" max="31" width="28.5703125" bestFit="1" customWidth="1"/>
    <col min="32" max="33" width="0" hidden="1" customWidth="1"/>
    <col min="34" max="34" width="25.85546875" bestFit="1" customWidth="1"/>
    <col min="35" max="38" width="0" hidden="1" customWidth="1"/>
    <col min="39" max="39" width="16.28515625" bestFit="1" customWidth="1"/>
  </cols>
  <sheetData>
    <row r="1" spans="1:41" x14ac:dyDescent="0.25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F1" s="11" t="s">
        <v>232</v>
      </c>
      <c r="G1" t="s">
        <v>235</v>
      </c>
      <c r="H1" t="s">
        <v>233</v>
      </c>
      <c r="J1" t="s">
        <v>1</v>
      </c>
      <c r="K1" t="s">
        <v>2</v>
      </c>
      <c r="L1" t="s">
        <v>5</v>
      </c>
      <c r="M1" t="s">
        <v>6</v>
      </c>
      <c r="N1" t="s">
        <v>3</v>
      </c>
      <c r="O1" t="s">
        <v>4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16</v>
      </c>
      <c r="Y1" t="s">
        <v>17</v>
      </c>
      <c r="Z1" t="s">
        <v>23</v>
      </c>
      <c r="AA1" t="s">
        <v>24</v>
      </c>
      <c r="AB1" t="s">
        <v>25</v>
      </c>
      <c r="AC1" t="s">
        <v>18</v>
      </c>
      <c r="AD1" t="s">
        <v>14</v>
      </c>
      <c r="AE1" t="s">
        <v>19</v>
      </c>
      <c r="AF1" t="s">
        <v>20</v>
      </c>
      <c r="AG1" t="s">
        <v>21</v>
      </c>
      <c r="AH1" t="s">
        <v>22</v>
      </c>
      <c r="AI1" t="s">
        <v>28</v>
      </c>
      <c r="AJ1" t="s">
        <v>29</v>
      </c>
      <c r="AK1" t="s">
        <v>26</v>
      </c>
      <c r="AL1" t="s">
        <v>27</v>
      </c>
      <c r="AM1" t="s">
        <v>225</v>
      </c>
      <c r="AN1" t="s">
        <v>226</v>
      </c>
      <c r="AO1" t="s">
        <v>372</v>
      </c>
    </row>
    <row r="2" spans="1:4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s="11">
        <v>0.85416666666666663</v>
      </c>
      <c r="G2">
        <v>4450</v>
      </c>
      <c r="H2" t="s">
        <v>38</v>
      </c>
      <c r="J2" t="s">
        <v>39</v>
      </c>
      <c r="K2" t="s">
        <v>40</v>
      </c>
      <c r="L2">
        <v>0</v>
      </c>
      <c r="M2">
        <v>3</v>
      </c>
      <c r="N2" t="s">
        <v>31</v>
      </c>
      <c r="O2" t="s">
        <v>32</v>
      </c>
      <c r="P2" s="13">
        <v>-3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3</v>
      </c>
      <c r="AK2" s="13">
        <v>0</v>
      </c>
      <c r="AL2" s="13">
        <v>0</v>
      </c>
      <c r="AM2" s="13">
        <v>0</v>
      </c>
      <c r="AN2" s="13">
        <v>0</v>
      </c>
      <c r="AO2" s="22">
        <v>1</v>
      </c>
    </row>
    <row r="3" spans="1:41" x14ac:dyDescent="0.25">
      <c r="A3" t="s">
        <v>41</v>
      </c>
      <c r="B3" t="s">
        <v>42</v>
      </c>
      <c r="C3" t="s">
        <v>35</v>
      </c>
      <c r="D3" t="s">
        <v>36</v>
      </c>
      <c r="E3" t="s">
        <v>43</v>
      </c>
      <c r="F3" s="11">
        <v>0.70833333333333337</v>
      </c>
      <c r="G3">
        <v>2000</v>
      </c>
      <c r="H3">
        <v>4</v>
      </c>
      <c r="J3" t="s">
        <v>44</v>
      </c>
      <c r="K3" t="s">
        <v>40</v>
      </c>
      <c r="L3">
        <v>0</v>
      </c>
      <c r="M3">
        <v>7</v>
      </c>
      <c r="N3" t="s">
        <v>31</v>
      </c>
      <c r="O3" t="s">
        <v>32</v>
      </c>
      <c r="P3" s="13">
        <v>-7</v>
      </c>
      <c r="Q3" s="13">
        <v>0</v>
      </c>
      <c r="R3" s="13">
        <v>0</v>
      </c>
      <c r="S3" s="13">
        <v>0</v>
      </c>
      <c r="T3" s="13">
        <v>3</v>
      </c>
      <c r="U3" s="13">
        <v>0</v>
      </c>
      <c r="V3" s="13">
        <v>3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3</v>
      </c>
      <c r="AG3" s="13">
        <v>0</v>
      </c>
      <c r="AH3" s="13">
        <v>3</v>
      </c>
      <c r="AI3" s="13">
        <v>0</v>
      </c>
      <c r="AJ3" s="13">
        <v>3</v>
      </c>
      <c r="AK3" s="13">
        <v>0</v>
      </c>
      <c r="AL3" s="13">
        <v>3</v>
      </c>
      <c r="AM3" s="13">
        <v>0</v>
      </c>
      <c r="AN3" s="13">
        <v>3</v>
      </c>
      <c r="AO3" s="22">
        <v>2</v>
      </c>
    </row>
    <row r="4" spans="1:41" x14ac:dyDescent="0.25">
      <c r="A4" t="s">
        <v>33</v>
      </c>
      <c r="B4" t="s">
        <v>45</v>
      </c>
      <c r="C4" t="s">
        <v>35</v>
      </c>
      <c r="D4" t="s">
        <v>36</v>
      </c>
      <c r="E4" t="s">
        <v>46</v>
      </c>
      <c r="F4" s="11">
        <v>0.85416666666666663</v>
      </c>
      <c r="G4">
        <v>5511</v>
      </c>
      <c r="H4">
        <v>4</v>
      </c>
      <c r="J4" t="s">
        <v>40</v>
      </c>
      <c r="K4" t="s">
        <v>39</v>
      </c>
      <c r="L4">
        <v>3</v>
      </c>
      <c r="M4">
        <v>0</v>
      </c>
      <c r="N4" t="s">
        <v>32</v>
      </c>
      <c r="O4" t="s">
        <v>31</v>
      </c>
      <c r="P4" s="13">
        <v>3</v>
      </c>
      <c r="Q4" s="13">
        <v>5</v>
      </c>
      <c r="R4" s="13">
        <v>0</v>
      </c>
      <c r="S4" s="13">
        <v>5</v>
      </c>
      <c r="T4" s="13">
        <v>0</v>
      </c>
      <c r="U4" s="13">
        <v>3</v>
      </c>
      <c r="V4" s="13">
        <v>-3</v>
      </c>
      <c r="W4" s="13">
        <v>0</v>
      </c>
      <c r="X4" s="13">
        <v>0</v>
      </c>
      <c r="Y4" s="13">
        <v>0</v>
      </c>
      <c r="Z4" s="13">
        <v>5</v>
      </c>
      <c r="AA4" s="13">
        <v>0</v>
      </c>
      <c r="AB4" s="13">
        <v>5</v>
      </c>
      <c r="AC4" s="13">
        <v>0</v>
      </c>
      <c r="AD4" s="13">
        <v>3</v>
      </c>
      <c r="AE4" s="13">
        <v>-3</v>
      </c>
      <c r="AF4" s="13">
        <v>0</v>
      </c>
      <c r="AG4" s="13">
        <v>0</v>
      </c>
      <c r="AH4" s="13">
        <v>0</v>
      </c>
      <c r="AI4" s="13">
        <v>3</v>
      </c>
      <c r="AJ4" s="13">
        <v>0</v>
      </c>
      <c r="AK4" s="13">
        <v>6</v>
      </c>
      <c r="AL4" s="13">
        <v>0</v>
      </c>
      <c r="AM4" s="13">
        <v>3</v>
      </c>
      <c r="AN4" s="13">
        <v>0</v>
      </c>
      <c r="AO4" s="22">
        <v>3</v>
      </c>
    </row>
    <row r="5" spans="1:41" x14ac:dyDescent="0.25">
      <c r="A5" t="s">
        <v>47</v>
      </c>
      <c r="B5" t="s">
        <v>48</v>
      </c>
      <c r="C5" t="s">
        <v>35</v>
      </c>
      <c r="D5" t="s">
        <v>36</v>
      </c>
      <c r="E5" t="s">
        <v>43</v>
      </c>
      <c r="F5" s="11">
        <v>0.77083333333333337</v>
      </c>
      <c r="G5">
        <v>4005</v>
      </c>
      <c r="H5">
        <v>3</v>
      </c>
      <c r="J5" t="s">
        <v>49</v>
      </c>
      <c r="K5" t="s">
        <v>40</v>
      </c>
      <c r="L5">
        <v>0</v>
      </c>
      <c r="M5">
        <v>2</v>
      </c>
      <c r="N5" t="s">
        <v>31</v>
      </c>
      <c r="O5" t="s">
        <v>32</v>
      </c>
      <c r="P5" s="13">
        <v>-2</v>
      </c>
      <c r="Q5" s="13">
        <v>0</v>
      </c>
      <c r="R5" s="13">
        <v>0</v>
      </c>
      <c r="S5" s="13">
        <v>0</v>
      </c>
      <c r="T5" s="13">
        <v>4.333333333333333</v>
      </c>
      <c r="U5" s="13">
        <v>0</v>
      </c>
      <c r="V5" s="13">
        <v>4.333333333333333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3</v>
      </c>
      <c r="AD5" s="13">
        <v>0</v>
      </c>
      <c r="AE5" s="13">
        <v>3</v>
      </c>
      <c r="AF5" s="13">
        <v>5</v>
      </c>
      <c r="AG5" s="13">
        <v>0</v>
      </c>
      <c r="AH5" s="13">
        <v>5</v>
      </c>
      <c r="AI5" s="13">
        <v>0</v>
      </c>
      <c r="AJ5" s="13">
        <v>3</v>
      </c>
      <c r="AK5" s="13">
        <v>0</v>
      </c>
      <c r="AL5" s="13">
        <v>9</v>
      </c>
      <c r="AM5" s="13">
        <v>0</v>
      </c>
      <c r="AN5" s="13">
        <v>3</v>
      </c>
      <c r="AO5" s="22">
        <v>4</v>
      </c>
    </row>
    <row r="6" spans="1:41" x14ac:dyDescent="0.25">
      <c r="A6" t="s">
        <v>33</v>
      </c>
      <c r="B6" t="s">
        <v>50</v>
      </c>
      <c r="C6" t="s">
        <v>35</v>
      </c>
      <c r="D6" t="s">
        <v>36</v>
      </c>
      <c r="E6" t="s">
        <v>46</v>
      </c>
      <c r="F6" s="11">
        <v>0.78125</v>
      </c>
      <c r="G6">
        <v>12714</v>
      </c>
      <c r="H6">
        <v>4</v>
      </c>
      <c r="J6" t="s">
        <v>40</v>
      </c>
      <c r="K6" t="s">
        <v>51</v>
      </c>
      <c r="L6">
        <v>1</v>
      </c>
      <c r="M6">
        <v>1</v>
      </c>
      <c r="N6" t="s">
        <v>30</v>
      </c>
      <c r="O6" t="s">
        <v>30</v>
      </c>
      <c r="P6" s="13">
        <v>0</v>
      </c>
      <c r="Q6" s="13">
        <v>3.75</v>
      </c>
      <c r="R6" s="13">
        <v>0</v>
      </c>
      <c r="S6" s="13">
        <v>3.75</v>
      </c>
      <c r="T6" s="13">
        <v>0</v>
      </c>
      <c r="U6" s="13">
        <v>0</v>
      </c>
      <c r="V6" s="13">
        <v>0</v>
      </c>
      <c r="W6" s="13">
        <v>3</v>
      </c>
      <c r="X6" s="13">
        <v>0</v>
      </c>
      <c r="Y6" s="13">
        <v>3</v>
      </c>
      <c r="Z6" s="13">
        <v>4</v>
      </c>
      <c r="AA6" s="13">
        <v>0</v>
      </c>
      <c r="AB6" s="13">
        <v>4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1</v>
      </c>
      <c r="AJ6" s="13">
        <v>1</v>
      </c>
      <c r="AK6" s="13">
        <v>12</v>
      </c>
      <c r="AL6" s="13">
        <v>0</v>
      </c>
      <c r="AM6" s="13">
        <v>3</v>
      </c>
      <c r="AN6" s="13">
        <v>0</v>
      </c>
      <c r="AO6" s="22">
        <v>5</v>
      </c>
    </row>
    <row r="7" spans="1:41" x14ac:dyDescent="0.25">
      <c r="A7" t="s">
        <v>47</v>
      </c>
      <c r="B7" t="s">
        <v>52</v>
      </c>
      <c r="C7" t="s">
        <v>35</v>
      </c>
      <c r="D7" t="s">
        <v>36</v>
      </c>
      <c r="E7" t="s">
        <v>43</v>
      </c>
      <c r="F7" s="11">
        <v>0.66666666666666663</v>
      </c>
      <c r="G7">
        <v>10127</v>
      </c>
      <c r="H7">
        <v>3</v>
      </c>
      <c r="J7" t="s">
        <v>40</v>
      </c>
      <c r="K7" t="s">
        <v>0</v>
      </c>
      <c r="L7">
        <v>1</v>
      </c>
      <c r="M7">
        <v>1</v>
      </c>
      <c r="N7" t="s">
        <v>30</v>
      </c>
      <c r="O7" t="s">
        <v>30</v>
      </c>
      <c r="P7" s="13">
        <v>0</v>
      </c>
      <c r="Q7" s="13">
        <v>3.2</v>
      </c>
      <c r="R7" s="13">
        <v>0.2</v>
      </c>
      <c r="S7" s="13">
        <v>3</v>
      </c>
      <c r="T7" s="13">
        <v>0</v>
      </c>
      <c r="U7" s="13">
        <v>0</v>
      </c>
      <c r="V7" s="13">
        <v>0</v>
      </c>
      <c r="W7" s="13">
        <v>2</v>
      </c>
      <c r="X7" s="13">
        <v>0.5</v>
      </c>
      <c r="Y7" s="13">
        <v>1.5</v>
      </c>
      <c r="Z7" s="13">
        <v>4</v>
      </c>
      <c r="AA7" s="13">
        <v>0</v>
      </c>
      <c r="AB7" s="13">
        <v>4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1</v>
      </c>
      <c r="AJ7" s="13">
        <v>1</v>
      </c>
      <c r="AK7" s="13">
        <v>13</v>
      </c>
      <c r="AL7" s="13">
        <v>0</v>
      </c>
      <c r="AM7" s="13">
        <v>2.6</v>
      </c>
      <c r="AN7" s="13">
        <v>0</v>
      </c>
      <c r="AO7" s="22">
        <v>6</v>
      </c>
    </row>
    <row r="8" spans="1:41" x14ac:dyDescent="0.25">
      <c r="A8" t="s">
        <v>33</v>
      </c>
      <c r="B8" t="s">
        <v>53</v>
      </c>
      <c r="C8" t="s">
        <v>35</v>
      </c>
      <c r="D8" t="s">
        <v>54</v>
      </c>
      <c r="E8" t="s">
        <v>46</v>
      </c>
      <c r="F8" s="11">
        <v>0.86458333333333337</v>
      </c>
      <c r="G8">
        <v>8118</v>
      </c>
      <c r="H8">
        <v>4</v>
      </c>
      <c r="J8" t="s">
        <v>51</v>
      </c>
      <c r="K8" t="s">
        <v>40</v>
      </c>
      <c r="L8">
        <v>0</v>
      </c>
      <c r="M8">
        <v>0</v>
      </c>
      <c r="N8" t="s">
        <v>30</v>
      </c>
      <c r="O8" t="s">
        <v>30</v>
      </c>
      <c r="P8" s="13">
        <v>0</v>
      </c>
      <c r="Q8" s="13">
        <v>1</v>
      </c>
      <c r="R8" s="13">
        <v>0</v>
      </c>
      <c r="S8" s="13">
        <v>1</v>
      </c>
      <c r="T8" s="13">
        <v>2.8333333333333335</v>
      </c>
      <c r="U8" s="13">
        <v>0.33333333333333331</v>
      </c>
      <c r="V8" s="13">
        <v>2.5</v>
      </c>
      <c r="W8" s="13">
        <v>0</v>
      </c>
      <c r="X8" s="13">
        <v>0</v>
      </c>
      <c r="Y8" s="13">
        <v>0</v>
      </c>
      <c r="Z8" s="13">
        <v>1</v>
      </c>
      <c r="AA8" s="13">
        <v>1</v>
      </c>
      <c r="AB8" s="13">
        <v>0</v>
      </c>
      <c r="AC8" s="13">
        <v>1.6666666666666667</v>
      </c>
      <c r="AD8" s="13">
        <v>0.66666666666666663</v>
      </c>
      <c r="AE8" s="13">
        <v>1</v>
      </c>
      <c r="AF8" s="13">
        <v>4</v>
      </c>
      <c r="AG8" s="13">
        <v>0</v>
      </c>
      <c r="AH8" s="13">
        <v>4</v>
      </c>
      <c r="AI8" s="13">
        <v>1</v>
      </c>
      <c r="AJ8" s="13">
        <v>1</v>
      </c>
      <c r="AK8" s="13">
        <v>1</v>
      </c>
      <c r="AL8" s="13">
        <v>14</v>
      </c>
      <c r="AM8" s="13">
        <v>1</v>
      </c>
      <c r="AN8" s="13">
        <v>2.3333333333333335</v>
      </c>
      <c r="AO8" s="22">
        <v>7</v>
      </c>
    </row>
    <row r="9" spans="1:41" x14ac:dyDescent="0.25">
      <c r="A9" t="s">
        <v>47</v>
      </c>
      <c r="B9" t="s">
        <v>55</v>
      </c>
      <c r="C9" t="s">
        <v>35</v>
      </c>
      <c r="D9" t="s">
        <v>54</v>
      </c>
      <c r="E9" t="s">
        <v>43</v>
      </c>
      <c r="F9" s="11">
        <v>0.77083333333333337</v>
      </c>
      <c r="G9">
        <v>5032</v>
      </c>
      <c r="H9">
        <v>3</v>
      </c>
      <c r="J9" t="s">
        <v>40</v>
      </c>
      <c r="K9" t="s">
        <v>56</v>
      </c>
      <c r="L9">
        <v>5</v>
      </c>
      <c r="M9">
        <v>1</v>
      </c>
      <c r="N9" t="s">
        <v>32</v>
      </c>
      <c r="O9" t="s">
        <v>31</v>
      </c>
      <c r="P9" s="13">
        <v>4</v>
      </c>
      <c r="Q9" s="13">
        <v>2.4285714285714284</v>
      </c>
      <c r="R9" s="13">
        <v>0.2857142857142857</v>
      </c>
      <c r="S9" s="13">
        <v>2.1428571428571428</v>
      </c>
      <c r="T9" s="13">
        <v>0</v>
      </c>
      <c r="U9" s="13">
        <v>0</v>
      </c>
      <c r="V9" s="13">
        <v>0</v>
      </c>
      <c r="W9" s="13">
        <v>1.6666666666666667</v>
      </c>
      <c r="X9" s="13">
        <v>0.66666666666666663</v>
      </c>
      <c r="Y9" s="13">
        <v>1</v>
      </c>
      <c r="Z9" s="13">
        <v>3</v>
      </c>
      <c r="AA9" s="13">
        <v>0</v>
      </c>
      <c r="AB9" s="13">
        <v>3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3</v>
      </c>
      <c r="AJ9" s="13">
        <v>0</v>
      </c>
      <c r="AK9" s="13">
        <v>15</v>
      </c>
      <c r="AL9" s="13">
        <v>0</v>
      </c>
      <c r="AM9" s="13">
        <v>2.1428571428571428</v>
      </c>
      <c r="AN9" s="13">
        <v>0</v>
      </c>
      <c r="AO9" s="22">
        <v>8</v>
      </c>
    </row>
    <row r="10" spans="1:41" x14ac:dyDescent="0.25">
      <c r="A10" t="s">
        <v>47</v>
      </c>
      <c r="B10" t="s">
        <v>57</v>
      </c>
      <c r="C10" t="s">
        <v>35</v>
      </c>
      <c r="D10" t="s">
        <v>54</v>
      </c>
      <c r="E10" t="s">
        <v>43</v>
      </c>
      <c r="F10" s="11">
        <v>0.66666666666666663</v>
      </c>
      <c r="G10">
        <v>5013</v>
      </c>
      <c r="H10">
        <v>7</v>
      </c>
      <c r="J10" t="s">
        <v>58</v>
      </c>
      <c r="K10" t="s">
        <v>40</v>
      </c>
      <c r="L10">
        <v>0</v>
      </c>
      <c r="M10">
        <v>1</v>
      </c>
      <c r="N10" t="s">
        <v>31</v>
      </c>
      <c r="O10" t="s">
        <v>32</v>
      </c>
      <c r="P10" s="13">
        <v>-1</v>
      </c>
      <c r="Q10" s="13">
        <v>0</v>
      </c>
      <c r="R10" s="13">
        <v>0</v>
      </c>
      <c r="S10" s="13">
        <v>0</v>
      </c>
      <c r="T10" s="13">
        <v>2.75</v>
      </c>
      <c r="U10" s="13">
        <v>0.375</v>
      </c>
      <c r="V10" s="13">
        <v>2.375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2.5</v>
      </c>
      <c r="AD10" s="13">
        <v>0.75</v>
      </c>
      <c r="AE10" s="13">
        <v>1.75</v>
      </c>
      <c r="AF10" s="13">
        <v>3</v>
      </c>
      <c r="AG10" s="13">
        <v>0</v>
      </c>
      <c r="AH10" s="13">
        <v>3</v>
      </c>
      <c r="AI10" s="13">
        <v>0</v>
      </c>
      <c r="AJ10" s="13">
        <v>3</v>
      </c>
      <c r="AK10" s="13">
        <v>0</v>
      </c>
      <c r="AL10" s="13">
        <v>18</v>
      </c>
      <c r="AM10" s="13">
        <v>0</v>
      </c>
      <c r="AN10" s="13">
        <v>2.25</v>
      </c>
      <c r="AO10" s="22">
        <v>9</v>
      </c>
    </row>
    <row r="11" spans="1:41" x14ac:dyDescent="0.25">
      <c r="A11" t="s">
        <v>59</v>
      </c>
      <c r="B11" t="s">
        <v>60</v>
      </c>
      <c r="C11" t="s">
        <v>35</v>
      </c>
      <c r="D11" t="s">
        <v>54</v>
      </c>
      <c r="E11" t="s">
        <v>61</v>
      </c>
      <c r="F11" s="11">
        <v>0.86458333333333337</v>
      </c>
      <c r="G11">
        <v>3338</v>
      </c>
      <c r="H11">
        <v>5</v>
      </c>
      <c r="J11" t="s">
        <v>62</v>
      </c>
      <c r="K11" t="s">
        <v>40</v>
      </c>
      <c r="L11">
        <v>1</v>
      </c>
      <c r="M11">
        <v>3</v>
      </c>
      <c r="N11" t="s">
        <v>31</v>
      </c>
      <c r="O11" t="s">
        <v>32</v>
      </c>
      <c r="P11" s="13">
        <v>-2</v>
      </c>
      <c r="Q11" s="13">
        <v>0</v>
      </c>
      <c r="R11" s="13">
        <v>0</v>
      </c>
      <c r="S11" s="13">
        <v>0</v>
      </c>
      <c r="T11" s="13">
        <v>2.5555555555555554</v>
      </c>
      <c r="U11" s="13">
        <v>0.33333333333333331</v>
      </c>
      <c r="V11" s="13">
        <v>2.2222222222222219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2.5</v>
      </c>
      <c r="AD11" s="13">
        <v>0.75</v>
      </c>
      <c r="AE11" s="13">
        <v>1.75</v>
      </c>
      <c r="AF11" s="13">
        <v>2.6</v>
      </c>
      <c r="AG11" s="13">
        <v>0</v>
      </c>
      <c r="AH11" s="13">
        <v>2.6</v>
      </c>
      <c r="AI11" s="13">
        <v>0</v>
      </c>
      <c r="AJ11" s="13">
        <v>3</v>
      </c>
      <c r="AK11" s="13">
        <v>0</v>
      </c>
      <c r="AL11" s="13">
        <v>21</v>
      </c>
      <c r="AM11" s="13">
        <v>0</v>
      </c>
      <c r="AN11" s="13">
        <v>2.3333333333333335</v>
      </c>
      <c r="AO11" s="22">
        <v>10</v>
      </c>
    </row>
    <row r="12" spans="1:41" x14ac:dyDescent="0.25">
      <c r="A12" t="s">
        <v>47</v>
      </c>
      <c r="B12" t="s">
        <v>63</v>
      </c>
      <c r="C12" t="s">
        <v>35</v>
      </c>
      <c r="D12" t="s">
        <v>54</v>
      </c>
      <c r="E12" t="s">
        <v>64</v>
      </c>
      <c r="F12" s="11">
        <v>0.6875</v>
      </c>
      <c r="G12">
        <v>6170</v>
      </c>
      <c r="H12">
        <v>3</v>
      </c>
      <c r="J12" t="s">
        <v>40</v>
      </c>
      <c r="K12" t="s">
        <v>65</v>
      </c>
      <c r="L12">
        <v>5</v>
      </c>
      <c r="M12">
        <v>1</v>
      </c>
      <c r="N12" t="s">
        <v>32</v>
      </c>
      <c r="O12" t="s">
        <v>31</v>
      </c>
      <c r="P12" s="13">
        <v>4</v>
      </c>
      <c r="Q12" s="13">
        <v>2.6</v>
      </c>
      <c r="R12" s="13">
        <v>0.3</v>
      </c>
      <c r="S12" s="13">
        <v>2.3000000000000003</v>
      </c>
      <c r="T12" s="13">
        <v>0</v>
      </c>
      <c r="U12" s="13">
        <v>0</v>
      </c>
      <c r="V12" s="13">
        <v>0</v>
      </c>
      <c r="W12" s="13">
        <v>2.5</v>
      </c>
      <c r="X12" s="13">
        <v>0.75</v>
      </c>
      <c r="Y12" s="13">
        <v>1.75</v>
      </c>
      <c r="Z12" s="13">
        <v>2.6666666666666665</v>
      </c>
      <c r="AA12" s="13">
        <v>0.16666666666666666</v>
      </c>
      <c r="AB12" s="13">
        <v>2.5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3</v>
      </c>
      <c r="AJ12" s="13">
        <v>0</v>
      </c>
      <c r="AK12" s="13">
        <v>24</v>
      </c>
      <c r="AL12" s="13">
        <v>0</v>
      </c>
      <c r="AM12" s="13">
        <v>2.4</v>
      </c>
      <c r="AN12" s="13">
        <v>0</v>
      </c>
      <c r="AO12" s="22">
        <v>11</v>
      </c>
    </row>
    <row r="13" spans="1:41" x14ac:dyDescent="0.25">
      <c r="A13" t="s">
        <v>59</v>
      </c>
      <c r="B13" t="s">
        <v>66</v>
      </c>
      <c r="C13" t="s">
        <v>35</v>
      </c>
      <c r="D13" t="s">
        <v>54</v>
      </c>
      <c r="E13" t="s">
        <v>61</v>
      </c>
      <c r="F13" s="11">
        <v>0.79166666666666663</v>
      </c>
      <c r="G13">
        <v>6606</v>
      </c>
      <c r="H13">
        <v>4</v>
      </c>
      <c r="J13" t="s">
        <v>40</v>
      </c>
      <c r="K13" t="s">
        <v>62</v>
      </c>
      <c r="L13">
        <v>4</v>
      </c>
      <c r="M13">
        <v>0</v>
      </c>
      <c r="N13" t="s">
        <v>32</v>
      </c>
      <c r="O13" t="s">
        <v>31</v>
      </c>
      <c r="P13" s="13">
        <v>4</v>
      </c>
      <c r="Q13" s="13">
        <v>2.8181818181818183</v>
      </c>
      <c r="R13" s="13">
        <v>0.36363636363636365</v>
      </c>
      <c r="S13" s="13">
        <v>2.4545454545454546</v>
      </c>
      <c r="T13" s="13">
        <v>1</v>
      </c>
      <c r="U13" s="13">
        <v>3</v>
      </c>
      <c r="V13" s="13">
        <v>-2</v>
      </c>
      <c r="W13" s="13">
        <v>3</v>
      </c>
      <c r="X13" s="13">
        <v>0.8</v>
      </c>
      <c r="Y13" s="13">
        <v>2.2000000000000002</v>
      </c>
      <c r="Z13" s="13">
        <v>2.6666666666666665</v>
      </c>
      <c r="AA13" s="13">
        <v>0.16666666666666666</v>
      </c>
      <c r="AB13" s="13">
        <v>2.5</v>
      </c>
      <c r="AC13" s="13">
        <v>1</v>
      </c>
      <c r="AD13" s="13">
        <v>3</v>
      </c>
      <c r="AE13" s="13">
        <v>-2</v>
      </c>
      <c r="AF13" s="13">
        <v>0</v>
      </c>
      <c r="AG13" s="13">
        <v>0</v>
      </c>
      <c r="AH13" s="13">
        <v>0</v>
      </c>
      <c r="AI13" s="13">
        <v>3</v>
      </c>
      <c r="AJ13" s="13">
        <v>0</v>
      </c>
      <c r="AK13" s="13">
        <v>27</v>
      </c>
      <c r="AL13" s="13">
        <v>0</v>
      </c>
      <c r="AM13" s="13">
        <v>2.4545454545454546</v>
      </c>
      <c r="AN13" s="13">
        <v>0</v>
      </c>
      <c r="AO13" s="22">
        <v>12</v>
      </c>
    </row>
    <row r="14" spans="1:41" x14ac:dyDescent="0.25">
      <c r="A14" t="s">
        <v>47</v>
      </c>
      <c r="B14" t="s">
        <v>67</v>
      </c>
      <c r="C14" t="s">
        <v>35</v>
      </c>
      <c r="D14" t="s">
        <v>54</v>
      </c>
      <c r="E14" t="s">
        <v>64</v>
      </c>
      <c r="F14" s="11">
        <v>0.6875</v>
      </c>
      <c r="G14">
        <v>15124</v>
      </c>
      <c r="H14">
        <v>3</v>
      </c>
      <c r="J14" t="s">
        <v>68</v>
      </c>
      <c r="K14" t="s">
        <v>40</v>
      </c>
      <c r="L14">
        <v>1</v>
      </c>
      <c r="M14">
        <v>0</v>
      </c>
      <c r="N14" t="s">
        <v>32</v>
      </c>
      <c r="O14" t="s">
        <v>31</v>
      </c>
      <c r="P14" s="13">
        <v>1</v>
      </c>
      <c r="Q14" s="13">
        <v>0</v>
      </c>
      <c r="R14" s="13">
        <v>0</v>
      </c>
      <c r="S14" s="13">
        <v>0</v>
      </c>
      <c r="T14" s="13">
        <v>2.9166666666666665</v>
      </c>
      <c r="U14" s="13">
        <v>0.41666666666666669</v>
      </c>
      <c r="V14" s="13">
        <v>2.5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3.1666666666666665</v>
      </c>
      <c r="AD14" s="13">
        <v>0.66666666666666663</v>
      </c>
      <c r="AE14" s="13">
        <v>2.5</v>
      </c>
      <c r="AF14" s="13">
        <v>2.6666666666666665</v>
      </c>
      <c r="AG14" s="13">
        <v>0.16666666666666666</v>
      </c>
      <c r="AH14" s="13">
        <v>2.5</v>
      </c>
      <c r="AI14" s="13">
        <v>3</v>
      </c>
      <c r="AJ14" s="13">
        <v>0</v>
      </c>
      <c r="AK14" s="13">
        <v>0</v>
      </c>
      <c r="AL14" s="13">
        <v>30</v>
      </c>
      <c r="AM14" s="13">
        <v>0</v>
      </c>
      <c r="AN14" s="13">
        <v>2.5</v>
      </c>
      <c r="AO14" s="22">
        <v>13</v>
      </c>
    </row>
    <row r="15" spans="1:41" x14ac:dyDescent="0.25">
      <c r="A15" t="s">
        <v>47</v>
      </c>
      <c r="B15" t="s">
        <v>69</v>
      </c>
      <c r="C15" t="s">
        <v>35</v>
      </c>
      <c r="D15" t="s">
        <v>70</v>
      </c>
      <c r="E15" t="s">
        <v>64</v>
      </c>
      <c r="F15" s="11">
        <v>0.6875</v>
      </c>
      <c r="G15">
        <v>12249</v>
      </c>
      <c r="H15">
        <v>14</v>
      </c>
      <c r="J15" t="s">
        <v>40</v>
      </c>
      <c r="K15" t="s">
        <v>71</v>
      </c>
      <c r="L15">
        <v>2</v>
      </c>
      <c r="M15">
        <v>2</v>
      </c>
      <c r="N15" t="s">
        <v>30</v>
      </c>
      <c r="O15" t="s">
        <v>30</v>
      </c>
      <c r="P15" s="13">
        <v>0</v>
      </c>
      <c r="Q15" s="13">
        <v>2.6923076923076925</v>
      </c>
      <c r="R15" s="13">
        <v>0.30769230769230771</v>
      </c>
      <c r="S15" s="13">
        <v>2.384615384615385</v>
      </c>
      <c r="T15" s="13">
        <v>0</v>
      </c>
      <c r="U15" s="13">
        <v>0</v>
      </c>
      <c r="V15" s="13">
        <v>0</v>
      </c>
      <c r="W15" s="13">
        <v>3.1666666666666665</v>
      </c>
      <c r="X15" s="13">
        <v>0.66666666666666663</v>
      </c>
      <c r="Y15" s="13">
        <v>2.5</v>
      </c>
      <c r="Z15" s="13">
        <v>2.2857142857142856</v>
      </c>
      <c r="AA15" s="13">
        <v>0.2857142857142857</v>
      </c>
      <c r="AB15" s="13">
        <v>2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1</v>
      </c>
      <c r="AJ15" s="13">
        <v>1</v>
      </c>
      <c r="AK15" s="13">
        <v>30</v>
      </c>
      <c r="AL15" s="13">
        <v>0</v>
      </c>
      <c r="AM15" s="13">
        <v>2.3076923076923075</v>
      </c>
      <c r="AN15" s="13">
        <v>0</v>
      </c>
      <c r="AO15" s="22">
        <v>14</v>
      </c>
    </row>
    <row r="16" spans="1:41" x14ac:dyDescent="0.25">
      <c r="A16" t="s">
        <v>72</v>
      </c>
      <c r="B16" t="s">
        <v>73</v>
      </c>
      <c r="C16" t="s">
        <v>35</v>
      </c>
      <c r="D16" t="s">
        <v>70</v>
      </c>
      <c r="E16" t="s">
        <v>61</v>
      </c>
      <c r="F16" s="11">
        <v>0.87847222222222221</v>
      </c>
      <c r="G16">
        <v>13972</v>
      </c>
      <c r="H16">
        <v>4</v>
      </c>
      <c r="J16" t="s">
        <v>74</v>
      </c>
      <c r="K16" t="s">
        <v>40</v>
      </c>
      <c r="L16">
        <v>1</v>
      </c>
      <c r="M16">
        <v>1</v>
      </c>
      <c r="N16" t="s">
        <v>30</v>
      </c>
      <c r="O16" t="s">
        <v>30</v>
      </c>
      <c r="P16" s="13">
        <v>0</v>
      </c>
      <c r="Q16" s="13">
        <v>0</v>
      </c>
      <c r="R16" s="13">
        <v>0</v>
      </c>
      <c r="S16" s="13">
        <v>0</v>
      </c>
      <c r="T16" s="13">
        <v>2.6428571428571428</v>
      </c>
      <c r="U16" s="13">
        <v>0.5714285714285714</v>
      </c>
      <c r="V16" s="13">
        <v>2.0714285714285712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3</v>
      </c>
      <c r="AD16" s="13">
        <v>0.8571428571428571</v>
      </c>
      <c r="AE16" s="13">
        <v>2.1428571428571428</v>
      </c>
      <c r="AF16" s="13">
        <v>2.2857142857142856</v>
      </c>
      <c r="AG16" s="13">
        <v>0.2857142857142857</v>
      </c>
      <c r="AH16" s="13">
        <v>2</v>
      </c>
      <c r="AI16" s="13">
        <v>1</v>
      </c>
      <c r="AJ16" s="13">
        <v>1</v>
      </c>
      <c r="AK16" s="13">
        <v>0</v>
      </c>
      <c r="AL16" s="13">
        <v>31</v>
      </c>
      <c r="AM16" s="13">
        <v>0</v>
      </c>
      <c r="AN16" s="13">
        <v>2.2142857142857144</v>
      </c>
      <c r="AO16" s="22">
        <v>15</v>
      </c>
    </row>
    <row r="17" spans="1:41" x14ac:dyDescent="0.25">
      <c r="A17" t="s">
        <v>47</v>
      </c>
      <c r="B17" t="s">
        <v>75</v>
      </c>
      <c r="C17" t="s">
        <v>35</v>
      </c>
      <c r="D17" t="s">
        <v>70</v>
      </c>
      <c r="E17" t="s">
        <v>64</v>
      </c>
      <c r="F17" s="11">
        <v>0.6875</v>
      </c>
      <c r="G17">
        <v>2214</v>
      </c>
      <c r="H17">
        <v>3</v>
      </c>
      <c r="J17" t="s">
        <v>76</v>
      </c>
      <c r="K17" t="s">
        <v>40</v>
      </c>
      <c r="L17">
        <v>1</v>
      </c>
      <c r="M17">
        <v>2</v>
      </c>
      <c r="N17" t="s">
        <v>31</v>
      </c>
      <c r="O17" t="s">
        <v>32</v>
      </c>
      <c r="P17" s="13">
        <v>-1</v>
      </c>
      <c r="Q17" s="13">
        <v>0</v>
      </c>
      <c r="R17" s="13">
        <v>0</v>
      </c>
      <c r="S17" s="13">
        <v>0</v>
      </c>
      <c r="T17" s="13">
        <v>2.5333333333333332</v>
      </c>
      <c r="U17" s="13">
        <v>0.6</v>
      </c>
      <c r="V17" s="13">
        <v>1.9333333333333331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3</v>
      </c>
      <c r="AD17" s="13">
        <v>0.8571428571428571</v>
      </c>
      <c r="AE17" s="13">
        <v>2.1428571428571428</v>
      </c>
      <c r="AF17" s="13">
        <v>2.125</v>
      </c>
      <c r="AG17" s="13">
        <v>0.375</v>
      </c>
      <c r="AH17" s="13">
        <v>1.75</v>
      </c>
      <c r="AI17" s="13">
        <v>0</v>
      </c>
      <c r="AJ17" s="13">
        <v>3</v>
      </c>
      <c r="AK17" s="13">
        <v>0</v>
      </c>
      <c r="AL17" s="13">
        <v>32</v>
      </c>
      <c r="AM17" s="13">
        <v>0</v>
      </c>
      <c r="AN17" s="13">
        <v>2.1333333333333333</v>
      </c>
      <c r="AO17" s="22">
        <v>16</v>
      </c>
    </row>
    <row r="18" spans="1:41" x14ac:dyDescent="0.25">
      <c r="A18" t="s">
        <v>41</v>
      </c>
      <c r="B18" t="s">
        <v>77</v>
      </c>
      <c r="C18" t="s">
        <v>35</v>
      </c>
      <c r="D18" t="s">
        <v>70</v>
      </c>
      <c r="E18" t="s">
        <v>61</v>
      </c>
      <c r="F18" s="11">
        <v>0.79166666666666663</v>
      </c>
      <c r="G18">
        <v>1800</v>
      </c>
      <c r="H18">
        <v>4</v>
      </c>
      <c r="J18" t="s">
        <v>78</v>
      </c>
      <c r="K18" t="s">
        <v>40</v>
      </c>
      <c r="L18">
        <v>1</v>
      </c>
      <c r="M18">
        <v>1</v>
      </c>
      <c r="N18" t="s">
        <v>30</v>
      </c>
      <c r="O18" t="s">
        <v>30</v>
      </c>
      <c r="P18" s="13">
        <v>0</v>
      </c>
      <c r="Q18" s="13">
        <v>0</v>
      </c>
      <c r="R18" s="13">
        <v>0</v>
      </c>
      <c r="S18" s="13">
        <v>0</v>
      </c>
      <c r="T18" s="13">
        <v>2.5</v>
      </c>
      <c r="U18" s="13">
        <v>0.625</v>
      </c>
      <c r="V18" s="13">
        <v>1.875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3</v>
      </c>
      <c r="AD18" s="13">
        <v>0.8571428571428571</v>
      </c>
      <c r="AE18" s="13">
        <v>2.1428571428571428</v>
      </c>
      <c r="AF18" s="13">
        <v>2.1111111111111112</v>
      </c>
      <c r="AG18" s="13">
        <v>0.44444444444444442</v>
      </c>
      <c r="AH18" s="13">
        <v>1.6666666666666667</v>
      </c>
      <c r="AI18" s="13">
        <v>1</v>
      </c>
      <c r="AJ18" s="13">
        <v>1</v>
      </c>
      <c r="AK18" s="13">
        <v>0</v>
      </c>
      <c r="AL18" s="13">
        <v>35</v>
      </c>
      <c r="AM18" s="13">
        <v>0</v>
      </c>
      <c r="AN18" s="13">
        <v>2.1875</v>
      </c>
      <c r="AO18" s="22">
        <v>17</v>
      </c>
    </row>
    <row r="19" spans="1:41" x14ac:dyDescent="0.25">
      <c r="A19" t="s">
        <v>47</v>
      </c>
      <c r="B19" t="s">
        <v>79</v>
      </c>
      <c r="C19" t="s">
        <v>35</v>
      </c>
      <c r="D19" t="s">
        <v>70</v>
      </c>
      <c r="E19" t="s">
        <v>64</v>
      </c>
      <c r="F19" s="11">
        <v>0.6875</v>
      </c>
      <c r="G19">
        <v>8107</v>
      </c>
      <c r="H19">
        <v>3</v>
      </c>
      <c r="J19" t="s">
        <v>40</v>
      </c>
      <c r="K19" t="s">
        <v>80</v>
      </c>
      <c r="L19">
        <v>0</v>
      </c>
      <c r="M19">
        <v>0</v>
      </c>
      <c r="N19" t="s">
        <v>30</v>
      </c>
      <c r="O19" t="s">
        <v>30</v>
      </c>
      <c r="P19" s="13">
        <v>0</v>
      </c>
      <c r="Q19" s="13">
        <v>2.4117647058823528</v>
      </c>
      <c r="R19" s="13">
        <v>0.35294117647058826</v>
      </c>
      <c r="S19" s="13">
        <v>2.0588235294117645</v>
      </c>
      <c r="T19" s="13">
        <v>0</v>
      </c>
      <c r="U19" s="13">
        <v>0</v>
      </c>
      <c r="V19" s="13">
        <v>0</v>
      </c>
      <c r="W19" s="13">
        <v>3</v>
      </c>
      <c r="X19" s="13">
        <v>0.8571428571428571</v>
      </c>
      <c r="Y19" s="13">
        <v>2.1428571428571428</v>
      </c>
      <c r="Z19" s="13">
        <v>2</v>
      </c>
      <c r="AA19" s="13">
        <v>0.5</v>
      </c>
      <c r="AB19" s="13">
        <v>1.5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1</v>
      </c>
      <c r="AJ19" s="13">
        <v>1</v>
      </c>
      <c r="AK19" s="13">
        <v>36</v>
      </c>
      <c r="AL19" s="13">
        <v>0</v>
      </c>
      <c r="AM19" s="13">
        <v>2.1176470588235294</v>
      </c>
      <c r="AN19" s="13">
        <v>0</v>
      </c>
      <c r="AO19" s="22">
        <v>18</v>
      </c>
    </row>
    <row r="20" spans="1:41" x14ac:dyDescent="0.25">
      <c r="A20" t="s">
        <v>72</v>
      </c>
      <c r="B20" t="s">
        <v>81</v>
      </c>
      <c r="C20" t="s">
        <v>35</v>
      </c>
      <c r="D20" t="s">
        <v>70</v>
      </c>
      <c r="E20" t="s">
        <v>61</v>
      </c>
      <c r="F20" s="11">
        <v>0.79166666666666663</v>
      </c>
      <c r="G20">
        <v>11832</v>
      </c>
      <c r="H20">
        <v>4</v>
      </c>
      <c r="J20" t="s">
        <v>40</v>
      </c>
      <c r="K20" t="s">
        <v>82</v>
      </c>
      <c r="L20">
        <v>1</v>
      </c>
      <c r="M20">
        <v>0</v>
      </c>
      <c r="N20" t="s">
        <v>32</v>
      </c>
      <c r="O20" t="s">
        <v>31</v>
      </c>
      <c r="P20" s="13">
        <v>1</v>
      </c>
      <c r="Q20" s="13">
        <v>2.2777777777777777</v>
      </c>
      <c r="R20" s="13">
        <v>0.33333333333333331</v>
      </c>
      <c r="S20" s="13">
        <v>1.9444444444444444</v>
      </c>
      <c r="T20" s="13">
        <v>0</v>
      </c>
      <c r="U20" s="13">
        <v>0</v>
      </c>
      <c r="V20" s="13">
        <v>0</v>
      </c>
      <c r="W20" s="13">
        <v>2.625</v>
      </c>
      <c r="X20" s="13">
        <v>0.75</v>
      </c>
      <c r="Y20" s="13">
        <v>1.875</v>
      </c>
      <c r="Z20" s="13">
        <v>2</v>
      </c>
      <c r="AA20" s="13">
        <v>0.5</v>
      </c>
      <c r="AB20" s="13">
        <v>1.5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3</v>
      </c>
      <c r="AJ20" s="13">
        <v>0</v>
      </c>
      <c r="AK20" s="13">
        <v>37</v>
      </c>
      <c r="AL20" s="13">
        <v>0</v>
      </c>
      <c r="AM20" s="13">
        <v>2.0555555555555554</v>
      </c>
      <c r="AN20" s="13">
        <v>0</v>
      </c>
      <c r="AO20" s="22">
        <v>19</v>
      </c>
    </row>
    <row r="21" spans="1:41" x14ac:dyDescent="0.25">
      <c r="A21" t="s">
        <v>47</v>
      </c>
      <c r="B21" t="s">
        <v>83</v>
      </c>
      <c r="C21" t="s">
        <v>35</v>
      </c>
      <c r="D21" t="s">
        <v>84</v>
      </c>
      <c r="E21" t="s">
        <v>64</v>
      </c>
      <c r="F21" s="11">
        <v>0.79166666666666663</v>
      </c>
      <c r="G21">
        <v>4712</v>
      </c>
      <c r="H21">
        <v>3</v>
      </c>
      <c r="J21" t="s">
        <v>40</v>
      </c>
      <c r="K21" t="s">
        <v>49</v>
      </c>
      <c r="L21">
        <v>2</v>
      </c>
      <c r="M21">
        <v>1</v>
      </c>
      <c r="N21" t="s">
        <v>32</v>
      </c>
      <c r="O21" t="s">
        <v>31</v>
      </c>
      <c r="P21" s="13">
        <v>1</v>
      </c>
      <c r="Q21" s="13">
        <v>2.2105263157894739</v>
      </c>
      <c r="R21" s="13">
        <v>0.31578947368421051</v>
      </c>
      <c r="S21" s="13">
        <v>1.8947368421052633</v>
      </c>
      <c r="T21" s="13">
        <v>0</v>
      </c>
      <c r="U21" s="13">
        <v>2</v>
      </c>
      <c r="V21" s="13">
        <v>-2</v>
      </c>
      <c r="W21" s="13">
        <v>2.4444444444444446</v>
      </c>
      <c r="X21" s="13">
        <v>0.66666666666666663</v>
      </c>
      <c r="Y21" s="13">
        <v>1.7777777777777781</v>
      </c>
      <c r="Z21" s="13">
        <v>2</v>
      </c>
      <c r="AA21" s="13">
        <v>0.5</v>
      </c>
      <c r="AB21" s="13">
        <v>1.5</v>
      </c>
      <c r="AC21" s="13">
        <v>0</v>
      </c>
      <c r="AD21" s="13">
        <v>2</v>
      </c>
      <c r="AE21" s="13">
        <v>-2</v>
      </c>
      <c r="AF21" s="13">
        <v>0</v>
      </c>
      <c r="AG21" s="13">
        <v>0</v>
      </c>
      <c r="AH21" s="13">
        <v>0</v>
      </c>
      <c r="AI21" s="13">
        <v>3</v>
      </c>
      <c r="AJ21" s="13">
        <v>0</v>
      </c>
      <c r="AK21" s="13">
        <v>40</v>
      </c>
      <c r="AL21" s="13">
        <v>0</v>
      </c>
      <c r="AM21" s="13">
        <v>2.1052631578947367</v>
      </c>
      <c r="AN21" s="13">
        <v>0</v>
      </c>
      <c r="AO21" s="22">
        <v>20</v>
      </c>
    </row>
    <row r="22" spans="1:41" x14ac:dyDescent="0.25">
      <c r="A22" t="s">
        <v>47</v>
      </c>
      <c r="B22" t="s">
        <v>85</v>
      </c>
      <c r="C22" t="s">
        <v>35</v>
      </c>
      <c r="D22" t="s">
        <v>84</v>
      </c>
      <c r="E22" t="s">
        <v>43</v>
      </c>
      <c r="F22" s="11">
        <v>0.66666666666666663</v>
      </c>
      <c r="G22">
        <v>5659</v>
      </c>
      <c r="H22">
        <v>13</v>
      </c>
      <c r="J22" t="s">
        <v>0</v>
      </c>
      <c r="K22" t="s">
        <v>40</v>
      </c>
      <c r="L22">
        <v>1</v>
      </c>
      <c r="M22">
        <v>3</v>
      </c>
      <c r="N22" t="s">
        <v>31</v>
      </c>
      <c r="O22" t="s">
        <v>32</v>
      </c>
      <c r="P22" s="13">
        <v>-2</v>
      </c>
      <c r="Q22" s="13">
        <v>1</v>
      </c>
      <c r="R22" s="13">
        <v>0</v>
      </c>
      <c r="S22" s="13">
        <v>1</v>
      </c>
      <c r="T22" s="13">
        <v>2.2000000000000002</v>
      </c>
      <c r="U22" s="13">
        <v>0.6</v>
      </c>
      <c r="V22" s="13">
        <v>1.6</v>
      </c>
      <c r="W22" s="13">
        <v>0</v>
      </c>
      <c r="X22" s="13">
        <v>0</v>
      </c>
      <c r="Y22" s="13">
        <v>0</v>
      </c>
      <c r="Z22" s="13">
        <v>1</v>
      </c>
      <c r="AA22" s="13">
        <v>1</v>
      </c>
      <c r="AB22" s="13">
        <v>0</v>
      </c>
      <c r="AC22" s="13">
        <v>2.4</v>
      </c>
      <c r="AD22" s="13">
        <v>0.7</v>
      </c>
      <c r="AE22" s="13">
        <v>1.7</v>
      </c>
      <c r="AF22" s="13">
        <v>2</v>
      </c>
      <c r="AG22" s="13">
        <v>0.5</v>
      </c>
      <c r="AH22" s="13">
        <v>1.5</v>
      </c>
      <c r="AI22" s="13">
        <v>0</v>
      </c>
      <c r="AJ22" s="13">
        <v>3</v>
      </c>
      <c r="AK22" s="13">
        <v>1</v>
      </c>
      <c r="AL22" s="13">
        <v>43</v>
      </c>
      <c r="AM22" s="13">
        <v>1</v>
      </c>
      <c r="AN22" s="13">
        <v>2.15</v>
      </c>
      <c r="AO22" s="22">
        <v>21</v>
      </c>
    </row>
    <row r="23" spans="1:41" x14ac:dyDescent="0.25">
      <c r="A23" t="s">
        <v>72</v>
      </c>
      <c r="B23" t="s">
        <v>86</v>
      </c>
      <c r="C23" t="s">
        <v>35</v>
      </c>
      <c r="D23" t="s">
        <v>84</v>
      </c>
      <c r="E23" t="s">
        <v>61</v>
      </c>
      <c r="F23" s="11">
        <v>0.79166666666666663</v>
      </c>
      <c r="G23">
        <v>23354</v>
      </c>
      <c r="H23">
        <v>5</v>
      </c>
      <c r="J23" t="s">
        <v>87</v>
      </c>
      <c r="K23" t="s">
        <v>40</v>
      </c>
      <c r="L23">
        <v>0</v>
      </c>
      <c r="M23">
        <v>2</v>
      </c>
      <c r="N23" t="s">
        <v>31</v>
      </c>
      <c r="O23" t="s">
        <v>32</v>
      </c>
      <c r="P23" s="13">
        <v>-2</v>
      </c>
      <c r="Q23" s="13">
        <v>0</v>
      </c>
      <c r="R23" s="13">
        <v>0</v>
      </c>
      <c r="S23" s="13">
        <v>0</v>
      </c>
      <c r="T23" s="13">
        <v>2.2380952380952381</v>
      </c>
      <c r="U23" s="13">
        <v>0.61904761904761907</v>
      </c>
      <c r="V23" s="13">
        <v>1.6190476190476191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2.4</v>
      </c>
      <c r="AD23" s="13">
        <v>0.7</v>
      </c>
      <c r="AE23" s="13">
        <v>1.7</v>
      </c>
      <c r="AF23" s="13">
        <v>2.0909090909090908</v>
      </c>
      <c r="AG23" s="13">
        <v>0.54545454545454541</v>
      </c>
      <c r="AH23" s="13">
        <v>1.5454545454545454</v>
      </c>
      <c r="AI23" s="13">
        <v>0</v>
      </c>
      <c r="AJ23" s="13">
        <v>3</v>
      </c>
      <c r="AK23" s="13">
        <v>0</v>
      </c>
      <c r="AL23" s="13">
        <v>46</v>
      </c>
      <c r="AM23" s="13">
        <v>0</v>
      </c>
      <c r="AN23" s="13">
        <v>2.1904761904761907</v>
      </c>
      <c r="AO23" s="22">
        <v>22</v>
      </c>
    </row>
    <row r="24" spans="1:41" x14ac:dyDescent="0.25">
      <c r="A24" t="s">
        <v>47</v>
      </c>
      <c r="B24" t="s">
        <v>88</v>
      </c>
      <c r="C24" t="s">
        <v>35</v>
      </c>
      <c r="D24" t="s">
        <v>84</v>
      </c>
      <c r="E24" t="s">
        <v>64</v>
      </c>
      <c r="F24" s="11">
        <v>0.58333333333333337</v>
      </c>
      <c r="G24">
        <v>2302</v>
      </c>
      <c r="H24">
        <v>3</v>
      </c>
      <c r="J24" t="s">
        <v>56</v>
      </c>
      <c r="K24" t="s">
        <v>40</v>
      </c>
      <c r="L24">
        <v>1</v>
      </c>
      <c r="M24">
        <v>1</v>
      </c>
      <c r="N24" t="s">
        <v>30</v>
      </c>
      <c r="O24" t="s">
        <v>30</v>
      </c>
      <c r="P24" s="13">
        <v>0</v>
      </c>
      <c r="Q24" s="13">
        <v>1</v>
      </c>
      <c r="R24" s="13">
        <v>0</v>
      </c>
      <c r="S24" s="13">
        <v>1</v>
      </c>
      <c r="T24" s="13">
        <v>2.2272727272727271</v>
      </c>
      <c r="U24" s="13">
        <v>0.59090909090909094</v>
      </c>
      <c r="V24" s="13">
        <v>1.6363636363636362</v>
      </c>
      <c r="W24" s="13">
        <v>0</v>
      </c>
      <c r="X24" s="13">
        <v>0</v>
      </c>
      <c r="Y24" s="13">
        <v>0</v>
      </c>
      <c r="Z24" s="13">
        <v>1</v>
      </c>
      <c r="AA24" s="13">
        <v>5</v>
      </c>
      <c r="AB24" s="13">
        <v>-4</v>
      </c>
      <c r="AC24" s="13">
        <v>2.4</v>
      </c>
      <c r="AD24" s="13">
        <v>0.7</v>
      </c>
      <c r="AE24" s="13">
        <v>1.7</v>
      </c>
      <c r="AF24" s="13">
        <v>2.0833333333333335</v>
      </c>
      <c r="AG24" s="13">
        <v>0.5</v>
      </c>
      <c r="AH24" s="13">
        <v>1.5833333333333335</v>
      </c>
      <c r="AI24" s="13">
        <v>1</v>
      </c>
      <c r="AJ24" s="13">
        <v>1</v>
      </c>
      <c r="AK24" s="13">
        <v>0</v>
      </c>
      <c r="AL24" s="13">
        <v>49</v>
      </c>
      <c r="AM24" s="13">
        <v>0</v>
      </c>
      <c r="AN24" s="13">
        <v>2.2272727272727271</v>
      </c>
      <c r="AO24" s="22">
        <v>23</v>
      </c>
    </row>
    <row r="25" spans="1:41" x14ac:dyDescent="0.25">
      <c r="A25" t="s">
        <v>41</v>
      </c>
      <c r="B25" t="s">
        <v>89</v>
      </c>
      <c r="C25" t="s">
        <v>35</v>
      </c>
      <c r="D25" t="s">
        <v>84</v>
      </c>
      <c r="E25" t="s">
        <v>46</v>
      </c>
      <c r="F25" s="11">
        <v>0.79166666666666663</v>
      </c>
      <c r="G25">
        <v>4100</v>
      </c>
      <c r="H25">
        <v>3</v>
      </c>
      <c r="J25" t="s">
        <v>90</v>
      </c>
      <c r="K25" t="s">
        <v>40</v>
      </c>
      <c r="L25">
        <v>0</v>
      </c>
      <c r="M25">
        <v>3</v>
      </c>
      <c r="N25" t="s">
        <v>31</v>
      </c>
      <c r="O25" t="s">
        <v>32</v>
      </c>
      <c r="P25" s="13">
        <v>-3</v>
      </c>
      <c r="Q25" s="13">
        <v>0</v>
      </c>
      <c r="R25" s="13">
        <v>0</v>
      </c>
      <c r="S25" s="13">
        <v>0</v>
      </c>
      <c r="T25" s="13">
        <v>2.1739130434782608</v>
      </c>
      <c r="U25" s="13">
        <v>0.60869565217391308</v>
      </c>
      <c r="V25" s="13">
        <v>1.5652173913043477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2.4</v>
      </c>
      <c r="AD25" s="13">
        <v>0.7</v>
      </c>
      <c r="AE25" s="13">
        <v>1.7</v>
      </c>
      <c r="AF25" s="13">
        <v>2</v>
      </c>
      <c r="AG25" s="13">
        <v>0.53846153846153844</v>
      </c>
      <c r="AH25" s="13">
        <v>1.4615384615384617</v>
      </c>
      <c r="AI25" s="13">
        <v>0</v>
      </c>
      <c r="AJ25" s="13">
        <v>3</v>
      </c>
      <c r="AK25" s="13">
        <v>0</v>
      </c>
      <c r="AL25" s="13">
        <v>50</v>
      </c>
      <c r="AM25" s="13">
        <v>0</v>
      </c>
      <c r="AN25" s="13">
        <v>2.1739130434782608</v>
      </c>
      <c r="AO25" s="22">
        <v>24</v>
      </c>
    </row>
    <row r="26" spans="1:41" x14ac:dyDescent="0.25">
      <c r="A26" t="s">
        <v>47</v>
      </c>
      <c r="B26" t="s">
        <v>91</v>
      </c>
      <c r="C26" t="s">
        <v>35</v>
      </c>
      <c r="D26" t="s">
        <v>84</v>
      </c>
      <c r="E26" t="s">
        <v>43</v>
      </c>
      <c r="F26" s="11">
        <v>0.77083333333333337</v>
      </c>
      <c r="G26">
        <v>6580</v>
      </c>
      <c r="H26">
        <v>3</v>
      </c>
      <c r="J26" t="s">
        <v>40</v>
      </c>
      <c r="K26" t="s">
        <v>58</v>
      </c>
      <c r="L26">
        <v>2</v>
      </c>
      <c r="M26">
        <v>0</v>
      </c>
      <c r="N26" t="s">
        <v>32</v>
      </c>
      <c r="O26" t="s">
        <v>31</v>
      </c>
      <c r="P26" s="13">
        <v>2</v>
      </c>
      <c r="Q26" s="13">
        <v>2.2083333333333335</v>
      </c>
      <c r="R26" s="13">
        <v>0.29166666666666669</v>
      </c>
      <c r="S26" s="13">
        <v>1.9166666666666667</v>
      </c>
      <c r="T26" s="13">
        <v>0</v>
      </c>
      <c r="U26" s="13">
        <v>1</v>
      </c>
      <c r="V26" s="13">
        <v>-1</v>
      </c>
      <c r="W26" s="13">
        <v>2.4</v>
      </c>
      <c r="X26" s="13">
        <v>0.7</v>
      </c>
      <c r="Y26" s="13">
        <v>1.7</v>
      </c>
      <c r="Z26" s="13">
        <v>2.0714285714285716</v>
      </c>
      <c r="AA26" s="13">
        <v>0.5</v>
      </c>
      <c r="AB26" s="13">
        <v>1.5714285714285716</v>
      </c>
      <c r="AC26" s="13">
        <v>0</v>
      </c>
      <c r="AD26" s="13">
        <v>1</v>
      </c>
      <c r="AE26" s="13">
        <v>-1</v>
      </c>
      <c r="AF26" s="13">
        <v>0</v>
      </c>
      <c r="AG26" s="13">
        <v>0</v>
      </c>
      <c r="AH26" s="13">
        <v>0</v>
      </c>
      <c r="AI26" s="13">
        <v>3</v>
      </c>
      <c r="AJ26" s="13">
        <v>0</v>
      </c>
      <c r="AK26" s="13">
        <v>53</v>
      </c>
      <c r="AL26" s="13">
        <v>0</v>
      </c>
      <c r="AM26" s="13">
        <v>2.2083333333333335</v>
      </c>
      <c r="AN26" s="13">
        <v>0</v>
      </c>
      <c r="AO26" s="22">
        <v>25</v>
      </c>
    </row>
    <row r="27" spans="1:41" x14ac:dyDescent="0.25">
      <c r="A27" t="s">
        <v>72</v>
      </c>
      <c r="B27" t="s">
        <v>92</v>
      </c>
      <c r="C27" t="s">
        <v>35</v>
      </c>
      <c r="D27" t="s">
        <v>93</v>
      </c>
      <c r="E27" t="s">
        <v>61</v>
      </c>
      <c r="F27" s="11">
        <v>0.87847222222222221</v>
      </c>
      <c r="G27">
        <v>8773</v>
      </c>
      <c r="H27">
        <v>5</v>
      </c>
      <c r="J27" t="s">
        <v>40</v>
      </c>
      <c r="K27" t="s">
        <v>87</v>
      </c>
      <c r="L27">
        <v>0</v>
      </c>
      <c r="M27">
        <v>0</v>
      </c>
      <c r="N27" t="s">
        <v>30</v>
      </c>
      <c r="O27" t="s">
        <v>30</v>
      </c>
      <c r="P27" s="13">
        <v>0</v>
      </c>
      <c r="Q27" s="13">
        <v>2.2000000000000002</v>
      </c>
      <c r="R27" s="13">
        <v>0.28000000000000003</v>
      </c>
      <c r="S27" s="13">
        <v>1.9200000000000002</v>
      </c>
      <c r="T27" s="13">
        <v>0</v>
      </c>
      <c r="U27" s="13">
        <v>2</v>
      </c>
      <c r="V27" s="13">
        <v>-2</v>
      </c>
      <c r="W27" s="13">
        <v>2.3636363636363638</v>
      </c>
      <c r="X27" s="13">
        <v>0.63636363636363635</v>
      </c>
      <c r="Y27" s="13">
        <v>1.7272727272727275</v>
      </c>
      <c r="Z27" s="13">
        <v>2.0714285714285716</v>
      </c>
      <c r="AA27" s="13">
        <v>0.5</v>
      </c>
      <c r="AB27" s="13">
        <v>1.5714285714285716</v>
      </c>
      <c r="AC27" s="13">
        <v>0</v>
      </c>
      <c r="AD27" s="13">
        <v>2</v>
      </c>
      <c r="AE27" s="13">
        <v>-2</v>
      </c>
      <c r="AF27" s="13">
        <v>0</v>
      </c>
      <c r="AG27" s="13">
        <v>0</v>
      </c>
      <c r="AH27" s="13">
        <v>0</v>
      </c>
      <c r="AI27" s="13">
        <v>1</v>
      </c>
      <c r="AJ27" s="13">
        <v>1</v>
      </c>
      <c r="AK27" s="13">
        <v>56</v>
      </c>
      <c r="AL27" s="13">
        <v>0</v>
      </c>
      <c r="AM27" s="13">
        <v>2.2400000000000002</v>
      </c>
      <c r="AN27" s="13">
        <v>0</v>
      </c>
      <c r="AO27" s="22">
        <v>26</v>
      </c>
    </row>
    <row r="28" spans="1:41" x14ac:dyDescent="0.25">
      <c r="A28" t="s">
        <v>47</v>
      </c>
      <c r="B28" t="s">
        <v>94</v>
      </c>
      <c r="C28" t="s">
        <v>35</v>
      </c>
      <c r="D28" t="s">
        <v>93</v>
      </c>
      <c r="E28" t="s">
        <v>64</v>
      </c>
      <c r="F28" s="11">
        <v>0.6875</v>
      </c>
      <c r="G28">
        <v>2760</v>
      </c>
      <c r="H28">
        <v>3</v>
      </c>
      <c r="J28" t="s">
        <v>65</v>
      </c>
      <c r="K28" t="s">
        <v>40</v>
      </c>
      <c r="L28">
        <v>1</v>
      </c>
      <c r="M28">
        <v>3</v>
      </c>
      <c r="N28" t="s">
        <v>31</v>
      </c>
      <c r="O28" t="s">
        <v>32</v>
      </c>
      <c r="P28" s="13">
        <v>-2</v>
      </c>
      <c r="Q28" s="13">
        <v>1</v>
      </c>
      <c r="R28" s="13">
        <v>0</v>
      </c>
      <c r="S28" s="13">
        <v>1</v>
      </c>
      <c r="T28" s="13">
        <v>2.1153846153846154</v>
      </c>
      <c r="U28" s="13">
        <v>0.53846153846153844</v>
      </c>
      <c r="V28" s="13">
        <v>1.5769230769230771</v>
      </c>
      <c r="W28" s="13">
        <v>0</v>
      </c>
      <c r="X28" s="13">
        <v>0</v>
      </c>
      <c r="Y28" s="13">
        <v>0</v>
      </c>
      <c r="Z28" s="13">
        <v>1</v>
      </c>
      <c r="AA28" s="13">
        <v>5</v>
      </c>
      <c r="AB28" s="13">
        <v>-4</v>
      </c>
      <c r="AC28" s="13">
        <v>2.1666666666666665</v>
      </c>
      <c r="AD28" s="13">
        <v>0.58333333333333337</v>
      </c>
      <c r="AE28" s="13">
        <v>1.583333333333333</v>
      </c>
      <c r="AF28" s="13">
        <v>2.0714285714285716</v>
      </c>
      <c r="AG28" s="13">
        <v>0.5</v>
      </c>
      <c r="AH28" s="13">
        <v>1.5714285714285716</v>
      </c>
      <c r="AI28" s="13">
        <v>0</v>
      </c>
      <c r="AJ28" s="13">
        <v>3</v>
      </c>
      <c r="AK28" s="13">
        <v>0</v>
      </c>
      <c r="AL28" s="13">
        <v>57</v>
      </c>
      <c r="AM28" s="13">
        <v>0</v>
      </c>
      <c r="AN28" s="13">
        <v>2.1923076923076925</v>
      </c>
      <c r="AO28" s="22">
        <v>27</v>
      </c>
    </row>
    <row r="29" spans="1:41" x14ac:dyDescent="0.25">
      <c r="A29" t="s">
        <v>47</v>
      </c>
      <c r="B29" t="s">
        <v>95</v>
      </c>
      <c r="C29" t="s">
        <v>35</v>
      </c>
      <c r="D29" t="s">
        <v>93</v>
      </c>
      <c r="E29" t="s">
        <v>64</v>
      </c>
      <c r="F29" s="11">
        <v>0.6875</v>
      </c>
      <c r="G29">
        <v>10241</v>
      </c>
      <c r="H29">
        <v>14</v>
      </c>
      <c r="J29" t="s">
        <v>40</v>
      </c>
      <c r="K29" t="s">
        <v>68</v>
      </c>
      <c r="L29">
        <v>5</v>
      </c>
      <c r="M29">
        <v>0</v>
      </c>
      <c r="N29" t="s">
        <v>32</v>
      </c>
      <c r="O29" t="s">
        <v>31</v>
      </c>
      <c r="P29" s="13">
        <v>5</v>
      </c>
      <c r="Q29" s="13">
        <v>2.1481481481481484</v>
      </c>
      <c r="R29" s="13">
        <v>0.25925925925925924</v>
      </c>
      <c r="S29" s="13">
        <v>1.8888888888888891</v>
      </c>
      <c r="T29" s="13">
        <v>1</v>
      </c>
      <c r="U29" s="13">
        <v>0</v>
      </c>
      <c r="V29" s="13">
        <v>1</v>
      </c>
      <c r="W29" s="13">
        <v>2.1666666666666665</v>
      </c>
      <c r="X29" s="13">
        <v>0.58333333333333337</v>
      </c>
      <c r="Y29" s="13">
        <v>1.583333333333333</v>
      </c>
      <c r="Z29" s="13">
        <v>2.1333333333333333</v>
      </c>
      <c r="AA29" s="13">
        <v>0.53333333333333333</v>
      </c>
      <c r="AB29" s="13">
        <v>1.6</v>
      </c>
      <c r="AC29" s="13">
        <v>1</v>
      </c>
      <c r="AD29" s="13">
        <v>0</v>
      </c>
      <c r="AE29" s="13">
        <v>1</v>
      </c>
      <c r="AF29" s="13">
        <v>0</v>
      </c>
      <c r="AG29" s="13">
        <v>0</v>
      </c>
      <c r="AH29" s="13">
        <v>0</v>
      </c>
      <c r="AI29" s="13">
        <v>3</v>
      </c>
      <c r="AJ29" s="13">
        <v>0</v>
      </c>
      <c r="AK29" s="13">
        <v>60</v>
      </c>
      <c r="AL29" s="13">
        <v>3</v>
      </c>
      <c r="AM29" s="13">
        <v>2.2222222222222223</v>
      </c>
      <c r="AN29" s="13">
        <v>3</v>
      </c>
      <c r="AO29" s="22">
        <v>28</v>
      </c>
    </row>
    <row r="30" spans="1:41" x14ac:dyDescent="0.25">
      <c r="A30" t="s">
        <v>72</v>
      </c>
      <c r="B30" t="s">
        <v>96</v>
      </c>
      <c r="C30" t="s">
        <v>35</v>
      </c>
      <c r="D30" t="s">
        <v>93</v>
      </c>
      <c r="E30" t="s">
        <v>61</v>
      </c>
      <c r="F30" s="11">
        <v>0.79166666666666663</v>
      </c>
      <c r="G30">
        <v>6474</v>
      </c>
      <c r="H30">
        <v>4</v>
      </c>
      <c r="J30" t="s">
        <v>40</v>
      </c>
      <c r="K30" t="s">
        <v>74</v>
      </c>
      <c r="L30">
        <v>3</v>
      </c>
      <c r="M30">
        <v>0</v>
      </c>
      <c r="N30" t="s">
        <v>32</v>
      </c>
      <c r="O30" t="s">
        <v>31</v>
      </c>
      <c r="P30" s="13">
        <v>3</v>
      </c>
      <c r="Q30" s="13">
        <v>2.25</v>
      </c>
      <c r="R30" s="13">
        <v>0.25</v>
      </c>
      <c r="S30" s="13">
        <v>2</v>
      </c>
      <c r="T30" s="13">
        <v>1</v>
      </c>
      <c r="U30" s="13">
        <v>1</v>
      </c>
      <c r="V30" s="13">
        <v>0</v>
      </c>
      <c r="W30" s="13">
        <v>2.3846153846153846</v>
      </c>
      <c r="X30" s="13">
        <v>0.53846153846153844</v>
      </c>
      <c r="Y30" s="13">
        <v>1.8461538461538463</v>
      </c>
      <c r="Z30" s="13">
        <v>2.1333333333333333</v>
      </c>
      <c r="AA30" s="13">
        <v>0.53333333333333333</v>
      </c>
      <c r="AB30" s="13">
        <v>1.6</v>
      </c>
      <c r="AC30" s="13">
        <v>1</v>
      </c>
      <c r="AD30" s="13">
        <v>1</v>
      </c>
      <c r="AE30" s="13">
        <v>0</v>
      </c>
      <c r="AF30" s="13">
        <v>0</v>
      </c>
      <c r="AG30" s="13">
        <v>0</v>
      </c>
      <c r="AH30" s="13">
        <v>0</v>
      </c>
      <c r="AI30" s="13">
        <v>3</v>
      </c>
      <c r="AJ30" s="13">
        <v>0</v>
      </c>
      <c r="AK30" s="13">
        <v>63</v>
      </c>
      <c r="AL30" s="13">
        <v>1</v>
      </c>
      <c r="AM30" s="13">
        <v>2.25</v>
      </c>
      <c r="AN30" s="13">
        <v>1</v>
      </c>
      <c r="AO30" s="22">
        <v>29</v>
      </c>
    </row>
    <row r="31" spans="1:41" x14ac:dyDescent="0.25">
      <c r="A31" t="s">
        <v>47</v>
      </c>
      <c r="B31" t="s">
        <v>97</v>
      </c>
      <c r="C31" t="s">
        <v>35</v>
      </c>
      <c r="D31" t="s">
        <v>93</v>
      </c>
      <c r="E31" t="s">
        <v>64</v>
      </c>
      <c r="F31" s="11">
        <v>0.6875</v>
      </c>
      <c r="G31">
        <v>24375</v>
      </c>
      <c r="H31">
        <v>3</v>
      </c>
      <c r="J31" t="s">
        <v>71</v>
      </c>
      <c r="K31" t="s">
        <v>40</v>
      </c>
      <c r="L31">
        <v>2</v>
      </c>
      <c r="M31">
        <v>3</v>
      </c>
      <c r="N31" t="s">
        <v>31</v>
      </c>
      <c r="O31" t="s">
        <v>32</v>
      </c>
      <c r="P31" s="13">
        <v>-1</v>
      </c>
      <c r="Q31" s="13">
        <v>2</v>
      </c>
      <c r="R31" s="13">
        <v>0</v>
      </c>
      <c r="S31" s="13">
        <v>2</v>
      </c>
      <c r="T31" s="13">
        <v>2.2758620689655173</v>
      </c>
      <c r="U31" s="13">
        <v>0.51724137931034486</v>
      </c>
      <c r="V31" s="13">
        <v>1.7586206896551726</v>
      </c>
      <c r="W31" s="13">
        <v>0</v>
      </c>
      <c r="X31" s="13">
        <v>0</v>
      </c>
      <c r="Y31" s="13">
        <v>0</v>
      </c>
      <c r="Z31" s="13">
        <v>2</v>
      </c>
      <c r="AA31" s="13">
        <v>2</v>
      </c>
      <c r="AB31" s="13">
        <v>0</v>
      </c>
      <c r="AC31" s="13">
        <v>2.4285714285714284</v>
      </c>
      <c r="AD31" s="13">
        <v>0.5</v>
      </c>
      <c r="AE31" s="13">
        <v>1.9285714285714284</v>
      </c>
      <c r="AF31" s="13">
        <v>2.1333333333333333</v>
      </c>
      <c r="AG31" s="13">
        <v>0.53333333333333333</v>
      </c>
      <c r="AH31" s="13">
        <v>1.6</v>
      </c>
      <c r="AI31" s="13">
        <v>0</v>
      </c>
      <c r="AJ31" s="13">
        <v>3</v>
      </c>
      <c r="AK31" s="13">
        <v>1</v>
      </c>
      <c r="AL31" s="13">
        <v>66</v>
      </c>
      <c r="AM31" s="13">
        <v>1</v>
      </c>
      <c r="AN31" s="13">
        <v>2.2758620689655173</v>
      </c>
      <c r="AO31" s="22">
        <v>30</v>
      </c>
    </row>
    <row r="32" spans="1:41" x14ac:dyDescent="0.25">
      <c r="A32" t="s">
        <v>47</v>
      </c>
      <c r="B32" t="s">
        <v>98</v>
      </c>
      <c r="C32" t="s">
        <v>35</v>
      </c>
      <c r="D32" t="s">
        <v>93</v>
      </c>
      <c r="E32" t="s">
        <v>46</v>
      </c>
      <c r="F32" s="11">
        <v>0.77083333333333337</v>
      </c>
      <c r="G32">
        <v>3922</v>
      </c>
      <c r="H32">
        <v>3</v>
      </c>
      <c r="J32" t="s">
        <v>40</v>
      </c>
      <c r="K32" t="s">
        <v>76</v>
      </c>
      <c r="L32">
        <v>2</v>
      </c>
      <c r="M32">
        <v>0</v>
      </c>
      <c r="N32" t="s">
        <v>32</v>
      </c>
      <c r="O32" t="s">
        <v>31</v>
      </c>
      <c r="P32" s="13">
        <v>2</v>
      </c>
      <c r="Q32" s="13">
        <v>2.2999999999999998</v>
      </c>
      <c r="R32" s="13">
        <v>0.23333333333333334</v>
      </c>
      <c r="S32" s="13">
        <v>2.0666666666666664</v>
      </c>
      <c r="T32" s="13">
        <v>1</v>
      </c>
      <c r="U32" s="13">
        <v>2</v>
      </c>
      <c r="V32" s="13">
        <v>-1</v>
      </c>
      <c r="W32" s="13">
        <v>2.4285714285714284</v>
      </c>
      <c r="X32" s="13">
        <v>0.5</v>
      </c>
      <c r="Y32" s="13">
        <v>1.9285714285714284</v>
      </c>
      <c r="Z32" s="13">
        <v>2.1875</v>
      </c>
      <c r="AA32" s="13">
        <v>0.625</v>
      </c>
      <c r="AB32" s="13">
        <v>1.5625</v>
      </c>
      <c r="AC32" s="13">
        <v>1</v>
      </c>
      <c r="AD32" s="13">
        <v>2</v>
      </c>
      <c r="AE32" s="13">
        <v>-1</v>
      </c>
      <c r="AF32" s="13">
        <v>0</v>
      </c>
      <c r="AG32" s="13">
        <v>0</v>
      </c>
      <c r="AH32" s="13">
        <v>0</v>
      </c>
      <c r="AI32" s="13">
        <v>3</v>
      </c>
      <c r="AJ32" s="13">
        <v>0</v>
      </c>
      <c r="AK32" s="13">
        <v>69</v>
      </c>
      <c r="AL32" s="13">
        <v>0</v>
      </c>
      <c r="AM32" s="13">
        <v>2.2999999999999998</v>
      </c>
      <c r="AN32" s="13">
        <v>0</v>
      </c>
      <c r="AO32" s="22">
        <v>31</v>
      </c>
    </row>
    <row r="33" spans="1:41" x14ac:dyDescent="0.25">
      <c r="A33" t="s">
        <v>47</v>
      </c>
      <c r="B33" t="s">
        <v>99</v>
      </c>
      <c r="C33" t="s">
        <v>35</v>
      </c>
      <c r="D33" t="s">
        <v>100</v>
      </c>
      <c r="E33" t="s">
        <v>64</v>
      </c>
      <c r="F33" s="11">
        <v>0.6875</v>
      </c>
      <c r="G33">
        <v>6386</v>
      </c>
      <c r="H33">
        <v>4</v>
      </c>
      <c r="J33" t="s">
        <v>80</v>
      </c>
      <c r="K33" t="s">
        <v>40</v>
      </c>
      <c r="L33">
        <v>1</v>
      </c>
      <c r="M33">
        <v>1</v>
      </c>
      <c r="N33" t="s">
        <v>30</v>
      </c>
      <c r="O33" t="s">
        <v>30</v>
      </c>
      <c r="P33" s="13">
        <v>0</v>
      </c>
      <c r="Q33" s="13">
        <v>0</v>
      </c>
      <c r="R33" s="13">
        <v>0</v>
      </c>
      <c r="S33" s="13">
        <v>0</v>
      </c>
      <c r="T33" s="13">
        <v>2.2903225806451615</v>
      </c>
      <c r="U33" s="13">
        <v>0.54838709677419351</v>
      </c>
      <c r="V33" s="13">
        <v>1.741935483870968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2.4</v>
      </c>
      <c r="AD33" s="13">
        <v>0.46666666666666667</v>
      </c>
      <c r="AE33" s="13">
        <v>1.9333333333333331</v>
      </c>
      <c r="AF33" s="13">
        <v>2.1875</v>
      </c>
      <c r="AG33" s="13">
        <v>0.625</v>
      </c>
      <c r="AH33" s="13">
        <v>1.5625</v>
      </c>
      <c r="AI33" s="13">
        <v>1</v>
      </c>
      <c r="AJ33" s="13">
        <v>1</v>
      </c>
      <c r="AK33" s="13">
        <v>1</v>
      </c>
      <c r="AL33" s="13">
        <v>72</v>
      </c>
      <c r="AM33" s="13">
        <v>1</v>
      </c>
      <c r="AN33" s="13">
        <v>2.3225806451612905</v>
      </c>
      <c r="AO33" s="22">
        <v>32</v>
      </c>
    </row>
    <row r="34" spans="1:41" x14ac:dyDescent="0.25">
      <c r="A34" t="s">
        <v>72</v>
      </c>
      <c r="B34" t="s">
        <v>101</v>
      </c>
      <c r="C34" t="s">
        <v>35</v>
      </c>
      <c r="D34" t="s">
        <v>100</v>
      </c>
      <c r="E34" t="s">
        <v>61</v>
      </c>
      <c r="F34" s="11">
        <v>0.87847222222222221</v>
      </c>
      <c r="G34">
        <v>23865</v>
      </c>
      <c r="H34">
        <v>4</v>
      </c>
      <c r="J34" t="s">
        <v>82</v>
      </c>
      <c r="K34" t="s">
        <v>40</v>
      </c>
      <c r="L34">
        <v>0</v>
      </c>
      <c r="M34">
        <v>0</v>
      </c>
      <c r="N34" t="s">
        <v>30</v>
      </c>
      <c r="O34" t="s">
        <v>30</v>
      </c>
      <c r="P34" s="13">
        <v>0</v>
      </c>
      <c r="Q34" s="13">
        <v>0</v>
      </c>
      <c r="R34" s="13">
        <v>0</v>
      </c>
      <c r="S34" s="13">
        <v>0</v>
      </c>
      <c r="T34" s="13">
        <v>2.25</v>
      </c>
      <c r="U34" s="13">
        <v>0.5625</v>
      </c>
      <c r="V34" s="13">
        <v>1.6875</v>
      </c>
      <c r="W34" s="13">
        <v>0</v>
      </c>
      <c r="X34" s="13">
        <v>0</v>
      </c>
      <c r="Y34" s="13">
        <v>0</v>
      </c>
      <c r="Z34" s="13">
        <v>0</v>
      </c>
      <c r="AA34" s="13">
        <v>1</v>
      </c>
      <c r="AB34" s="13">
        <v>-1</v>
      </c>
      <c r="AC34" s="13">
        <v>2.4</v>
      </c>
      <c r="AD34" s="13">
        <v>0.46666666666666667</v>
      </c>
      <c r="AE34" s="13">
        <v>1.9333333333333331</v>
      </c>
      <c r="AF34" s="13">
        <v>2.1176470588235294</v>
      </c>
      <c r="AG34" s="13">
        <v>0.6470588235294118</v>
      </c>
      <c r="AH34" s="13">
        <v>1.4705882352941178</v>
      </c>
      <c r="AI34" s="13">
        <v>1</v>
      </c>
      <c r="AJ34" s="13">
        <v>1</v>
      </c>
      <c r="AK34" s="13">
        <v>0</v>
      </c>
      <c r="AL34" s="13">
        <v>73</v>
      </c>
      <c r="AM34" s="13">
        <v>0</v>
      </c>
      <c r="AN34" s="13">
        <v>2.28125</v>
      </c>
      <c r="AO34" s="22">
        <v>33</v>
      </c>
    </row>
    <row r="35" spans="1:41" x14ac:dyDescent="0.25">
      <c r="A35" t="s">
        <v>47</v>
      </c>
      <c r="B35" t="s">
        <v>102</v>
      </c>
      <c r="C35" t="s">
        <v>35</v>
      </c>
      <c r="D35" t="s">
        <v>100</v>
      </c>
      <c r="E35" t="s">
        <v>64</v>
      </c>
      <c r="F35" s="11">
        <v>0.6875</v>
      </c>
      <c r="G35">
        <v>2187</v>
      </c>
      <c r="H35">
        <v>3</v>
      </c>
      <c r="J35" t="s">
        <v>49</v>
      </c>
      <c r="K35" t="s">
        <v>40</v>
      </c>
      <c r="L35">
        <v>0</v>
      </c>
      <c r="M35">
        <v>0</v>
      </c>
      <c r="N35" t="s">
        <v>30</v>
      </c>
      <c r="O35" t="s">
        <v>30</v>
      </c>
      <c r="P35" s="13">
        <v>0</v>
      </c>
      <c r="Q35" s="13">
        <v>0.5</v>
      </c>
      <c r="R35" s="13">
        <v>1</v>
      </c>
      <c r="S35" s="13">
        <v>-0.5</v>
      </c>
      <c r="T35" s="13">
        <v>2.1818181818181817</v>
      </c>
      <c r="U35" s="13">
        <v>0.54545454545454541</v>
      </c>
      <c r="V35" s="13">
        <v>1.6363636363636362</v>
      </c>
      <c r="W35" s="13">
        <v>0</v>
      </c>
      <c r="X35" s="13">
        <v>2</v>
      </c>
      <c r="Y35" s="13">
        <v>-2</v>
      </c>
      <c r="Z35" s="13">
        <v>1</v>
      </c>
      <c r="AA35" s="13">
        <v>2</v>
      </c>
      <c r="AB35" s="13">
        <v>-1</v>
      </c>
      <c r="AC35" s="13">
        <v>2.4</v>
      </c>
      <c r="AD35" s="13">
        <v>0.46666666666666667</v>
      </c>
      <c r="AE35" s="13">
        <v>1.9333333333333331</v>
      </c>
      <c r="AF35" s="13">
        <v>2</v>
      </c>
      <c r="AG35" s="13">
        <v>0.61111111111111116</v>
      </c>
      <c r="AH35" s="13">
        <v>1.3888888888888888</v>
      </c>
      <c r="AI35" s="13">
        <v>1</v>
      </c>
      <c r="AJ35" s="13">
        <v>1</v>
      </c>
      <c r="AK35" s="13">
        <v>0</v>
      </c>
      <c r="AL35" s="13">
        <v>74</v>
      </c>
      <c r="AM35" s="13">
        <v>0</v>
      </c>
      <c r="AN35" s="13">
        <v>2.2424242424242422</v>
      </c>
      <c r="AO35" s="22">
        <v>34</v>
      </c>
    </row>
    <row r="36" spans="1:41" x14ac:dyDescent="0.25">
      <c r="A36" t="s">
        <v>47</v>
      </c>
      <c r="B36" t="s">
        <v>103</v>
      </c>
      <c r="C36" t="s">
        <v>35</v>
      </c>
      <c r="D36" t="s">
        <v>100</v>
      </c>
      <c r="E36" t="s">
        <v>43</v>
      </c>
      <c r="F36" s="11">
        <v>0.66666666666666663</v>
      </c>
      <c r="G36">
        <v>5642</v>
      </c>
      <c r="H36">
        <v>6</v>
      </c>
      <c r="J36" t="s">
        <v>40</v>
      </c>
      <c r="K36" t="s">
        <v>0</v>
      </c>
      <c r="L36">
        <v>0</v>
      </c>
      <c r="M36">
        <v>0</v>
      </c>
      <c r="N36" t="s">
        <v>30</v>
      </c>
      <c r="O36" t="s">
        <v>30</v>
      </c>
      <c r="P36" s="13">
        <v>0</v>
      </c>
      <c r="Q36" s="13">
        <v>2.1176470588235294</v>
      </c>
      <c r="R36" s="13">
        <v>0.20588235294117646</v>
      </c>
      <c r="S36" s="13">
        <v>1.911764705882353</v>
      </c>
      <c r="T36" s="13">
        <v>1</v>
      </c>
      <c r="U36" s="13">
        <v>2</v>
      </c>
      <c r="V36" s="13">
        <v>-1</v>
      </c>
      <c r="W36" s="13">
        <v>2.4</v>
      </c>
      <c r="X36" s="13">
        <v>0.46666666666666667</v>
      </c>
      <c r="Y36" s="13">
        <v>1.9333333333333331</v>
      </c>
      <c r="Z36" s="13">
        <v>1.8947368421052631</v>
      </c>
      <c r="AA36" s="13">
        <v>0.57894736842105265</v>
      </c>
      <c r="AB36" s="13">
        <v>1.3157894736842104</v>
      </c>
      <c r="AC36" s="13">
        <v>1</v>
      </c>
      <c r="AD36" s="13">
        <v>3</v>
      </c>
      <c r="AE36" s="13">
        <v>-2</v>
      </c>
      <c r="AF36" s="13">
        <v>1</v>
      </c>
      <c r="AG36" s="13">
        <v>1</v>
      </c>
      <c r="AH36" s="13">
        <v>0</v>
      </c>
      <c r="AI36" s="13">
        <v>1</v>
      </c>
      <c r="AJ36" s="13">
        <v>1</v>
      </c>
      <c r="AK36" s="13">
        <v>75</v>
      </c>
      <c r="AL36" s="13">
        <v>1</v>
      </c>
      <c r="AM36" s="13">
        <v>2.2058823529411766</v>
      </c>
      <c r="AN36" s="13">
        <v>0.5</v>
      </c>
      <c r="AO36" s="22">
        <v>35</v>
      </c>
    </row>
    <row r="37" spans="1:41" x14ac:dyDescent="0.25">
      <c r="A37" t="s">
        <v>47</v>
      </c>
      <c r="B37" t="s">
        <v>104</v>
      </c>
      <c r="C37" t="s">
        <v>105</v>
      </c>
      <c r="D37" t="s">
        <v>106</v>
      </c>
      <c r="E37" t="s">
        <v>43</v>
      </c>
      <c r="F37" s="11">
        <v>0.77083333333333337</v>
      </c>
      <c r="G37">
        <v>4095</v>
      </c>
      <c r="H37">
        <v>49</v>
      </c>
      <c r="J37" t="s">
        <v>40</v>
      </c>
      <c r="K37" t="s">
        <v>56</v>
      </c>
      <c r="L37">
        <v>2</v>
      </c>
      <c r="M37">
        <v>1</v>
      </c>
      <c r="N37" t="s">
        <v>32</v>
      </c>
      <c r="O37" t="s">
        <v>31</v>
      </c>
      <c r="P37" s="13">
        <v>1</v>
      </c>
      <c r="Q37" s="13">
        <v>2.0571428571428569</v>
      </c>
      <c r="R37" s="13">
        <v>0.2</v>
      </c>
      <c r="S37" s="13">
        <v>1.857142857142857</v>
      </c>
      <c r="T37" s="13">
        <v>1</v>
      </c>
      <c r="U37" s="13">
        <v>3</v>
      </c>
      <c r="V37" s="13">
        <v>-2</v>
      </c>
      <c r="W37" s="13">
        <v>2.25</v>
      </c>
      <c r="X37" s="13">
        <v>0.4375</v>
      </c>
      <c r="Y37" s="13">
        <v>1.8125</v>
      </c>
      <c r="Z37" s="13">
        <v>1.8947368421052631</v>
      </c>
      <c r="AA37" s="13">
        <v>0.57894736842105265</v>
      </c>
      <c r="AB37" s="13">
        <v>1.3157894736842104</v>
      </c>
      <c r="AC37" s="13">
        <v>1</v>
      </c>
      <c r="AD37" s="13">
        <v>1</v>
      </c>
      <c r="AE37" s="13">
        <v>0</v>
      </c>
      <c r="AF37" s="13">
        <v>1</v>
      </c>
      <c r="AG37" s="13">
        <v>5</v>
      </c>
      <c r="AH37" s="13">
        <v>-4</v>
      </c>
      <c r="AI37" s="13">
        <v>3</v>
      </c>
      <c r="AJ37" s="13">
        <v>0</v>
      </c>
      <c r="AK37" s="13">
        <v>76</v>
      </c>
      <c r="AL37" s="13">
        <v>1</v>
      </c>
      <c r="AM37" s="13">
        <v>2.1714285714285713</v>
      </c>
      <c r="AN37" s="13">
        <v>0.5</v>
      </c>
      <c r="AO37" s="22">
        <v>36</v>
      </c>
    </row>
    <row r="38" spans="1:41" x14ac:dyDescent="0.25">
      <c r="A38" t="s">
        <v>47</v>
      </c>
      <c r="B38" t="s">
        <v>107</v>
      </c>
      <c r="C38" t="s">
        <v>105</v>
      </c>
      <c r="D38" t="s">
        <v>106</v>
      </c>
      <c r="E38" t="s">
        <v>43</v>
      </c>
      <c r="F38" s="11">
        <v>0.66666666666666663</v>
      </c>
      <c r="G38">
        <v>3803</v>
      </c>
      <c r="H38">
        <v>7</v>
      </c>
      <c r="J38" t="s">
        <v>58</v>
      </c>
      <c r="K38" t="s">
        <v>40</v>
      </c>
      <c r="L38">
        <v>0</v>
      </c>
      <c r="M38">
        <v>1</v>
      </c>
      <c r="N38" t="s">
        <v>31</v>
      </c>
      <c r="O38" t="s">
        <v>32</v>
      </c>
      <c r="P38" s="13">
        <v>-1</v>
      </c>
      <c r="Q38" s="13">
        <v>0</v>
      </c>
      <c r="R38" s="13">
        <v>0.5</v>
      </c>
      <c r="S38" s="13">
        <v>-0.5</v>
      </c>
      <c r="T38" s="13">
        <v>2.0555555555555554</v>
      </c>
      <c r="U38" s="13">
        <v>0.52777777777777779</v>
      </c>
      <c r="V38" s="13">
        <v>1.5277777777777777</v>
      </c>
      <c r="W38" s="13">
        <v>0</v>
      </c>
      <c r="X38" s="13">
        <v>1</v>
      </c>
      <c r="Y38" s="13">
        <v>-1</v>
      </c>
      <c r="Z38" s="13">
        <v>0</v>
      </c>
      <c r="AA38" s="13">
        <v>2</v>
      </c>
      <c r="AB38" s="13">
        <v>-2</v>
      </c>
      <c r="AC38" s="13">
        <v>2.2352941176470589</v>
      </c>
      <c r="AD38" s="13">
        <v>0.47058823529411764</v>
      </c>
      <c r="AE38" s="13">
        <v>1.7647058823529411</v>
      </c>
      <c r="AF38" s="13">
        <v>1.8947368421052631</v>
      </c>
      <c r="AG38" s="13">
        <v>0.57894736842105265</v>
      </c>
      <c r="AH38" s="13">
        <v>1.3157894736842104</v>
      </c>
      <c r="AI38" s="13">
        <v>0</v>
      </c>
      <c r="AJ38" s="13">
        <v>3</v>
      </c>
      <c r="AK38" s="13">
        <v>0</v>
      </c>
      <c r="AL38" s="13">
        <v>79</v>
      </c>
      <c r="AM38" s="13">
        <v>0</v>
      </c>
      <c r="AN38" s="13">
        <v>2.1944444444444446</v>
      </c>
      <c r="AO38" s="22">
        <v>37</v>
      </c>
    </row>
    <row r="39" spans="1:41" x14ac:dyDescent="0.25">
      <c r="A39" t="s">
        <v>72</v>
      </c>
      <c r="B39" t="s">
        <v>108</v>
      </c>
      <c r="C39" t="s">
        <v>105</v>
      </c>
      <c r="D39" t="s">
        <v>106</v>
      </c>
      <c r="E39" t="s">
        <v>61</v>
      </c>
      <c r="F39" s="11">
        <v>0.79166666666666663</v>
      </c>
      <c r="G39">
        <v>19790</v>
      </c>
      <c r="H39">
        <v>5</v>
      </c>
      <c r="J39" t="s">
        <v>109</v>
      </c>
      <c r="K39" t="s">
        <v>40</v>
      </c>
      <c r="L39">
        <v>2</v>
      </c>
      <c r="M39">
        <v>2</v>
      </c>
      <c r="N39" t="s">
        <v>30</v>
      </c>
      <c r="O39" t="s">
        <v>30</v>
      </c>
      <c r="P39" s="13">
        <v>0</v>
      </c>
      <c r="Q39" s="13">
        <v>0</v>
      </c>
      <c r="R39" s="13">
        <v>0</v>
      </c>
      <c r="S39" s="13">
        <v>0</v>
      </c>
      <c r="T39" s="13">
        <v>2.0270270270270272</v>
      </c>
      <c r="U39" s="13">
        <v>0.51351351351351349</v>
      </c>
      <c r="V39" s="13">
        <v>1.5135135135135136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2.2352941176470589</v>
      </c>
      <c r="AD39" s="13">
        <v>0.47058823529411764</v>
      </c>
      <c r="AE39" s="13">
        <v>1.7647058823529411</v>
      </c>
      <c r="AF39" s="13">
        <v>1.85</v>
      </c>
      <c r="AG39" s="13">
        <v>0.55000000000000004</v>
      </c>
      <c r="AH39" s="13">
        <v>1.3</v>
      </c>
      <c r="AI39" s="13">
        <v>1</v>
      </c>
      <c r="AJ39" s="13">
        <v>1</v>
      </c>
      <c r="AK39" s="13">
        <v>0</v>
      </c>
      <c r="AL39" s="13">
        <v>82</v>
      </c>
      <c r="AM39" s="13">
        <v>0</v>
      </c>
      <c r="AN39" s="13">
        <v>2.2162162162162162</v>
      </c>
      <c r="AO39" s="22">
        <v>38</v>
      </c>
    </row>
    <row r="40" spans="1:41" x14ac:dyDescent="0.25">
      <c r="A40" t="s">
        <v>47</v>
      </c>
      <c r="B40" t="s">
        <v>110</v>
      </c>
      <c r="C40" t="s">
        <v>105</v>
      </c>
      <c r="D40" t="s">
        <v>106</v>
      </c>
      <c r="E40" t="s">
        <v>64</v>
      </c>
      <c r="F40" s="11">
        <v>0.6875</v>
      </c>
      <c r="G40">
        <v>4273</v>
      </c>
      <c r="H40">
        <v>3</v>
      </c>
      <c r="J40" t="s">
        <v>40</v>
      </c>
      <c r="K40" t="s">
        <v>65</v>
      </c>
      <c r="L40">
        <v>4</v>
      </c>
      <c r="M40">
        <v>0</v>
      </c>
      <c r="N40" t="s">
        <v>32</v>
      </c>
      <c r="O40" t="s">
        <v>31</v>
      </c>
      <c r="P40" s="13">
        <v>4</v>
      </c>
      <c r="Q40" s="13">
        <v>2.0263157894736841</v>
      </c>
      <c r="R40" s="13">
        <v>0.21052631578947367</v>
      </c>
      <c r="S40" s="13">
        <v>1.8157894736842104</v>
      </c>
      <c r="T40" s="13">
        <v>1</v>
      </c>
      <c r="U40" s="13">
        <v>4</v>
      </c>
      <c r="V40" s="13">
        <v>-3</v>
      </c>
      <c r="W40" s="13">
        <v>2.2352941176470589</v>
      </c>
      <c r="X40" s="13">
        <v>0.47058823529411764</v>
      </c>
      <c r="Y40" s="13">
        <v>1.7647058823529411</v>
      </c>
      <c r="Z40" s="13">
        <v>1.8571428571428572</v>
      </c>
      <c r="AA40" s="13">
        <v>0.61904761904761907</v>
      </c>
      <c r="AB40" s="13">
        <v>1.2380952380952381</v>
      </c>
      <c r="AC40" s="13">
        <v>1</v>
      </c>
      <c r="AD40" s="13">
        <v>3</v>
      </c>
      <c r="AE40" s="13">
        <v>-2</v>
      </c>
      <c r="AF40" s="13">
        <v>1</v>
      </c>
      <c r="AG40" s="13">
        <v>5</v>
      </c>
      <c r="AH40" s="13">
        <v>-4</v>
      </c>
      <c r="AI40" s="13">
        <v>3</v>
      </c>
      <c r="AJ40" s="13">
        <v>0</v>
      </c>
      <c r="AK40" s="13">
        <v>83</v>
      </c>
      <c r="AL40" s="13">
        <v>0</v>
      </c>
      <c r="AM40" s="13">
        <v>2.1842105263157894</v>
      </c>
      <c r="AN40" s="13">
        <v>0</v>
      </c>
      <c r="AO40" s="22">
        <v>39</v>
      </c>
    </row>
    <row r="41" spans="1:41" x14ac:dyDescent="0.25">
      <c r="A41" t="s">
        <v>72</v>
      </c>
      <c r="B41" t="s">
        <v>111</v>
      </c>
      <c r="C41" t="s">
        <v>105</v>
      </c>
      <c r="D41" t="s">
        <v>106</v>
      </c>
      <c r="E41" t="s">
        <v>61</v>
      </c>
      <c r="F41" s="11">
        <v>0.87847222222222221</v>
      </c>
      <c r="G41">
        <v>13912</v>
      </c>
      <c r="H41">
        <v>4</v>
      </c>
      <c r="J41" t="s">
        <v>40</v>
      </c>
      <c r="K41" t="s">
        <v>109</v>
      </c>
      <c r="L41">
        <v>2</v>
      </c>
      <c r="M41">
        <v>1</v>
      </c>
      <c r="N41" t="s">
        <v>32</v>
      </c>
      <c r="O41" t="s">
        <v>31</v>
      </c>
      <c r="P41" s="13">
        <v>1</v>
      </c>
      <c r="Q41" s="13">
        <v>2.0769230769230771</v>
      </c>
      <c r="R41" s="13">
        <v>0.20512820512820512</v>
      </c>
      <c r="S41" s="13">
        <v>1.871794871794872</v>
      </c>
      <c r="T41" s="13">
        <v>2</v>
      </c>
      <c r="U41" s="13">
        <v>2</v>
      </c>
      <c r="V41" s="13">
        <v>0</v>
      </c>
      <c r="W41" s="13">
        <v>2.3333333333333335</v>
      </c>
      <c r="X41" s="13">
        <v>0.44444444444444442</v>
      </c>
      <c r="Y41" s="13">
        <v>1.8888888888888891</v>
      </c>
      <c r="Z41" s="13">
        <v>1.8571428571428572</v>
      </c>
      <c r="AA41" s="13">
        <v>0.61904761904761907</v>
      </c>
      <c r="AB41" s="13">
        <v>1.2380952380952381</v>
      </c>
      <c r="AC41" s="13">
        <v>2</v>
      </c>
      <c r="AD41" s="13">
        <v>2</v>
      </c>
      <c r="AE41" s="13">
        <v>0</v>
      </c>
      <c r="AF41" s="13">
        <v>0</v>
      </c>
      <c r="AG41" s="13">
        <v>0</v>
      </c>
      <c r="AH41" s="13">
        <v>0</v>
      </c>
      <c r="AI41" s="13">
        <v>3</v>
      </c>
      <c r="AJ41" s="13">
        <v>0</v>
      </c>
      <c r="AK41" s="13">
        <v>86</v>
      </c>
      <c r="AL41" s="13">
        <v>1</v>
      </c>
      <c r="AM41" s="13">
        <v>2.2051282051282053</v>
      </c>
      <c r="AN41" s="13">
        <v>1</v>
      </c>
      <c r="AO41" s="22">
        <v>40</v>
      </c>
    </row>
    <row r="42" spans="1:41" x14ac:dyDescent="0.25">
      <c r="A42" t="s">
        <v>47</v>
      </c>
      <c r="B42" t="s">
        <v>112</v>
      </c>
      <c r="C42" t="s">
        <v>105</v>
      </c>
      <c r="D42" t="s">
        <v>106</v>
      </c>
      <c r="E42" t="s">
        <v>64</v>
      </c>
      <c r="F42" s="11">
        <v>0.6875</v>
      </c>
      <c r="G42">
        <v>7157</v>
      </c>
      <c r="H42">
        <v>3</v>
      </c>
      <c r="J42" t="s">
        <v>68</v>
      </c>
      <c r="K42" t="s">
        <v>40</v>
      </c>
      <c r="L42">
        <v>2</v>
      </c>
      <c r="M42">
        <v>4</v>
      </c>
      <c r="N42" t="s">
        <v>31</v>
      </c>
      <c r="O42" t="s">
        <v>32</v>
      </c>
      <c r="P42" s="13">
        <v>-2</v>
      </c>
      <c r="Q42" s="13">
        <v>0.5</v>
      </c>
      <c r="R42" s="13">
        <v>0</v>
      </c>
      <c r="S42" s="13">
        <v>0.5</v>
      </c>
      <c r="T42" s="13">
        <v>2.0750000000000002</v>
      </c>
      <c r="U42" s="13">
        <v>0.55000000000000004</v>
      </c>
      <c r="V42" s="13">
        <v>1.5250000000000001</v>
      </c>
      <c r="W42" s="13">
        <v>1</v>
      </c>
      <c r="X42" s="13">
        <v>0</v>
      </c>
      <c r="Y42" s="13">
        <v>1</v>
      </c>
      <c r="Z42" s="13">
        <v>0</v>
      </c>
      <c r="AA42" s="13">
        <v>5</v>
      </c>
      <c r="AB42" s="13">
        <v>-5</v>
      </c>
      <c r="AC42" s="13">
        <v>2.3157894736842106</v>
      </c>
      <c r="AD42" s="13">
        <v>0.47368421052631576</v>
      </c>
      <c r="AE42" s="13">
        <v>1.8421052631578949</v>
      </c>
      <c r="AF42" s="13">
        <v>1.8571428571428572</v>
      </c>
      <c r="AG42" s="13">
        <v>0.61904761904761907</v>
      </c>
      <c r="AH42" s="13">
        <v>1.2380952380952381</v>
      </c>
      <c r="AI42" s="13">
        <v>0</v>
      </c>
      <c r="AJ42" s="13">
        <v>3</v>
      </c>
      <c r="AK42" s="13">
        <v>3</v>
      </c>
      <c r="AL42" s="13">
        <v>89</v>
      </c>
      <c r="AM42" s="13">
        <v>1.5</v>
      </c>
      <c r="AN42" s="13">
        <v>2.2250000000000001</v>
      </c>
      <c r="AO42" s="22">
        <v>41</v>
      </c>
    </row>
    <row r="43" spans="1:41" x14ac:dyDescent="0.25">
      <c r="A43" t="s">
        <v>41</v>
      </c>
      <c r="B43" t="s">
        <v>113</v>
      </c>
      <c r="C43" t="s">
        <v>105</v>
      </c>
      <c r="D43" t="s">
        <v>106</v>
      </c>
      <c r="E43" t="s">
        <v>46</v>
      </c>
      <c r="F43" s="11">
        <v>0.8125</v>
      </c>
      <c r="G43">
        <v>1535</v>
      </c>
      <c r="H43">
        <v>3</v>
      </c>
      <c r="J43" t="s">
        <v>40</v>
      </c>
      <c r="K43" t="s">
        <v>114</v>
      </c>
      <c r="L43">
        <v>7</v>
      </c>
      <c r="M43">
        <v>0</v>
      </c>
      <c r="N43" t="s">
        <v>32</v>
      </c>
      <c r="O43" t="s">
        <v>31</v>
      </c>
      <c r="P43" s="13">
        <v>7</v>
      </c>
      <c r="Q43" s="13">
        <v>2.1219512195121952</v>
      </c>
      <c r="R43" s="13">
        <v>0.21951219512195122</v>
      </c>
      <c r="S43" s="13">
        <v>1.902439024390244</v>
      </c>
      <c r="T43" s="13">
        <v>0</v>
      </c>
      <c r="U43" s="13">
        <v>0</v>
      </c>
      <c r="V43" s="13">
        <v>0</v>
      </c>
      <c r="W43" s="13">
        <v>2.3157894736842106</v>
      </c>
      <c r="X43" s="13">
        <v>0.47368421052631576</v>
      </c>
      <c r="Y43" s="13">
        <v>1.8421052631578949</v>
      </c>
      <c r="Z43" s="13">
        <v>1.9545454545454546</v>
      </c>
      <c r="AA43" s="13">
        <v>0.68181818181818177</v>
      </c>
      <c r="AB43" s="13">
        <v>1.2727272727272729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3</v>
      </c>
      <c r="AJ43" s="13">
        <v>0</v>
      </c>
      <c r="AK43" s="13">
        <v>92</v>
      </c>
      <c r="AL43" s="13">
        <v>0</v>
      </c>
      <c r="AM43" s="13">
        <v>2.2439024390243905</v>
      </c>
      <c r="AN43" s="13">
        <v>0</v>
      </c>
      <c r="AO43" s="22">
        <v>42</v>
      </c>
    </row>
    <row r="44" spans="1:41" x14ac:dyDescent="0.25">
      <c r="A44" t="s">
        <v>47</v>
      </c>
      <c r="B44" t="s">
        <v>115</v>
      </c>
      <c r="C44" t="s">
        <v>105</v>
      </c>
      <c r="D44" t="s">
        <v>116</v>
      </c>
      <c r="E44" t="s">
        <v>64</v>
      </c>
      <c r="F44" s="11">
        <v>0.6875</v>
      </c>
      <c r="G44">
        <v>11981</v>
      </c>
      <c r="H44">
        <v>4</v>
      </c>
      <c r="J44" t="s">
        <v>40</v>
      </c>
      <c r="K44" t="s">
        <v>71</v>
      </c>
      <c r="L44">
        <v>1</v>
      </c>
      <c r="M44">
        <v>0</v>
      </c>
      <c r="N44" t="s">
        <v>32</v>
      </c>
      <c r="O44" t="s">
        <v>31</v>
      </c>
      <c r="P44" s="13">
        <v>1</v>
      </c>
      <c r="Q44" s="13">
        <v>2.2380952380952381</v>
      </c>
      <c r="R44" s="13">
        <v>0.21428571428571427</v>
      </c>
      <c r="S44" s="13">
        <v>2.0238095238095237</v>
      </c>
      <c r="T44" s="13">
        <v>2</v>
      </c>
      <c r="U44" s="13">
        <v>2.5</v>
      </c>
      <c r="V44" s="13">
        <v>-0.5</v>
      </c>
      <c r="W44" s="13">
        <v>2.5499999999999998</v>
      </c>
      <c r="X44" s="13">
        <v>0.45</v>
      </c>
      <c r="Y44" s="13">
        <v>2.0999999999999996</v>
      </c>
      <c r="Z44" s="13">
        <v>1.9545454545454546</v>
      </c>
      <c r="AA44" s="13">
        <v>0.68181818181818177</v>
      </c>
      <c r="AB44" s="13">
        <v>1.2727272727272729</v>
      </c>
      <c r="AC44" s="13">
        <v>2</v>
      </c>
      <c r="AD44" s="13">
        <v>3</v>
      </c>
      <c r="AE44" s="13">
        <v>-1</v>
      </c>
      <c r="AF44" s="13">
        <v>2</v>
      </c>
      <c r="AG44" s="13">
        <v>2</v>
      </c>
      <c r="AH44" s="13">
        <v>0</v>
      </c>
      <c r="AI44" s="13">
        <v>3</v>
      </c>
      <c r="AJ44" s="13">
        <v>0</v>
      </c>
      <c r="AK44" s="13">
        <v>95</v>
      </c>
      <c r="AL44" s="13">
        <v>1</v>
      </c>
      <c r="AM44" s="13">
        <v>2.2619047619047619</v>
      </c>
      <c r="AN44" s="13">
        <v>0.5</v>
      </c>
      <c r="AO44" s="22">
        <v>43</v>
      </c>
    </row>
    <row r="45" spans="1:41" x14ac:dyDescent="0.25">
      <c r="A45" t="s">
        <v>72</v>
      </c>
      <c r="B45" t="s">
        <v>117</v>
      </c>
      <c r="C45" t="s">
        <v>105</v>
      </c>
      <c r="D45" t="s">
        <v>116</v>
      </c>
      <c r="E45" t="s">
        <v>61</v>
      </c>
      <c r="F45" s="11">
        <v>0.79166666666666663</v>
      </c>
      <c r="G45">
        <v>53700</v>
      </c>
      <c r="H45">
        <v>4</v>
      </c>
      <c r="J45" t="s">
        <v>118</v>
      </c>
      <c r="K45" t="s">
        <v>40</v>
      </c>
      <c r="L45">
        <v>1</v>
      </c>
      <c r="M45">
        <v>2</v>
      </c>
      <c r="N45" t="s">
        <v>31</v>
      </c>
      <c r="O45" t="s">
        <v>32</v>
      </c>
      <c r="P45" s="13">
        <v>-1</v>
      </c>
      <c r="Q45" s="13">
        <v>0</v>
      </c>
      <c r="R45" s="13">
        <v>0</v>
      </c>
      <c r="S45" s="13">
        <v>0</v>
      </c>
      <c r="T45" s="13">
        <v>2.2093023255813953</v>
      </c>
      <c r="U45" s="13">
        <v>0.55813953488372092</v>
      </c>
      <c r="V45" s="13">
        <v>1.6511627906976742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2.4761904761904763</v>
      </c>
      <c r="AD45" s="13">
        <v>0.42857142857142855</v>
      </c>
      <c r="AE45" s="13">
        <v>2.0476190476190479</v>
      </c>
      <c r="AF45" s="13">
        <v>1.9545454545454546</v>
      </c>
      <c r="AG45" s="13">
        <v>0.68181818181818177</v>
      </c>
      <c r="AH45" s="13">
        <v>1.2727272727272729</v>
      </c>
      <c r="AI45" s="13">
        <v>0</v>
      </c>
      <c r="AJ45" s="13">
        <v>3</v>
      </c>
      <c r="AK45" s="13">
        <v>0</v>
      </c>
      <c r="AL45" s="13">
        <v>98</v>
      </c>
      <c r="AM45" s="13">
        <v>0</v>
      </c>
      <c r="AN45" s="13">
        <v>2.2790697674418605</v>
      </c>
      <c r="AO45" s="22">
        <v>44</v>
      </c>
    </row>
    <row r="46" spans="1:41" x14ac:dyDescent="0.25">
      <c r="A46" t="s">
        <v>47</v>
      </c>
      <c r="B46" t="s">
        <v>119</v>
      </c>
      <c r="C46" t="s">
        <v>105</v>
      </c>
      <c r="D46" t="s">
        <v>116</v>
      </c>
      <c r="E46" t="s">
        <v>64</v>
      </c>
      <c r="F46" s="11">
        <v>0.6875</v>
      </c>
      <c r="G46">
        <v>4176</v>
      </c>
      <c r="H46">
        <v>3</v>
      </c>
      <c r="J46" t="s">
        <v>76</v>
      </c>
      <c r="K46" t="s">
        <v>40</v>
      </c>
      <c r="L46">
        <v>2</v>
      </c>
      <c r="M46">
        <v>2</v>
      </c>
      <c r="N46" t="s">
        <v>30</v>
      </c>
      <c r="O46" t="s">
        <v>30</v>
      </c>
      <c r="P46" s="13">
        <v>0</v>
      </c>
      <c r="Q46" s="13">
        <v>0.5</v>
      </c>
      <c r="R46" s="13">
        <v>1</v>
      </c>
      <c r="S46" s="13">
        <v>-0.5</v>
      </c>
      <c r="T46" s="13">
        <v>2.2045454545454546</v>
      </c>
      <c r="U46" s="13">
        <v>0.56818181818181823</v>
      </c>
      <c r="V46" s="13">
        <v>1.6363636363636362</v>
      </c>
      <c r="W46" s="13">
        <v>1</v>
      </c>
      <c r="X46" s="13">
        <v>2</v>
      </c>
      <c r="Y46" s="13">
        <v>-1</v>
      </c>
      <c r="Z46" s="13">
        <v>0</v>
      </c>
      <c r="AA46" s="13">
        <v>2</v>
      </c>
      <c r="AB46" s="13">
        <v>-2</v>
      </c>
      <c r="AC46" s="13">
        <v>2.4761904761904763</v>
      </c>
      <c r="AD46" s="13">
        <v>0.42857142857142855</v>
      </c>
      <c r="AE46" s="13">
        <v>2.0476190476190479</v>
      </c>
      <c r="AF46" s="13">
        <v>1.9565217391304348</v>
      </c>
      <c r="AG46" s="13">
        <v>0.69565217391304346</v>
      </c>
      <c r="AH46" s="13">
        <v>1.2608695652173914</v>
      </c>
      <c r="AI46" s="13">
        <v>1</v>
      </c>
      <c r="AJ46" s="13">
        <v>1</v>
      </c>
      <c r="AK46" s="13">
        <v>0</v>
      </c>
      <c r="AL46" s="13">
        <v>101</v>
      </c>
      <c r="AM46" s="13">
        <v>0</v>
      </c>
      <c r="AN46" s="13">
        <v>2.2954545454545454</v>
      </c>
      <c r="AO46" s="22">
        <v>45</v>
      </c>
    </row>
    <row r="47" spans="1:41" x14ac:dyDescent="0.25">
      <c r="A47" t="s">
        <v>72</v>
      </c>
      <c r="B47" t="s">
        <v>120</v>
      </c>
      <c r="C47" t="s">
        <v>105</v>
      </c>
      <c r="D47" t="s">
        <v>116</v>
      </c>
      <c r="E47" t="s">
        <v>61</v>
      </c>
      <c r="F47" s="11">
        <v>0.87847222222222221</v>
      </c>
      <c r="G47">
        <v>29320</v>
      </c>
      <c r="H47">
        <v>4</v>
      </c>
      <c r="J47" t="s">
        <v>40</v>
      </c>
      <c r="K47" t="s">
        <v>118</v>
      </c>
      <c r="L47">
        <v>0</v>
      </c>
      <c r="M47">
        <v>0</v>
      </c>
      <c r="N47" t="s">
        <v>30</v>
      </c>
      <c r="O47" t="s">
        <v>30</v>
      </c>
      <c r="P47" s="13">
        <v>0</v>
      </c>
      <c r="Q47" s="13">
        <v>2.2000000000000002</v>
      </c>
      <c r="R47" s="13">
        <v>0.2</v>
      </c>
      <c r="S47" s="13">
        <v>2</v>
      </c>
      <c r="T47" s="13">
        <v>1</v>
      </c>
      <c r="U47" s="13">
        <v>2</v>
      </c>
      <c r="V47" s="13">
        <v>-1</v>
      </c>
      <c r="W47" s="13">
        <v>2.4761904761904763</v>
      </c>
      <c r="X47" s="13">
        <v>0.42857142857142855</v>
      </c>
      <c r="Y47" s="13">
        <v>2.0476190476190479</v>
      </c>
      <c r="Z47" s="13">
        <v>1.9583333333333333</v>
      </c>
      <c r="AA47" s="13">
        <v>0.75</v>
      </c>
      <c r="AB47" s="13">
        <v>1.2083333333333333</v>
      </c>
      <c r="AC47" s="13">
        <v>1</v>
      </c>
      <c r="AD47" s="13">
        <v>2</v>
      </c>
      <c r="AE47" s="13">
        <v>-1</v>
      </c>
      <c r="AF47" s="13">
        <v>0</v>
      </c>
      <c r="AG47" s="13">
        <v>0</v>
      </c>
      <c r="AH47" s="13">
        <v>0</v>
      </c>
      <c r="AI47" s="13">
        <v>1</v>
      </c>
      <c r="AJ47" s="13">
        <v>1</v>
      </c>
      <c r="AK47" s="13">
        <v>102</v>
      </c>
      <c r="AL47" s="13">
        <v>0</v>
      </c>
      <c r="AM47" s="13">
        <v>2.2666666666666666</v>
      </c>
      <c r="AN47" s="13">
        <v>0</v>
      </c>
      <c r="AO47" s="22">
        <v>46</v>
      </c>
    </row>
    <row r="48" spans="1:41" x14ac:dyDescent="0.25">
      <c r="A48" t="s">
        <v>47</v>
      </c>
      <c r="B48" t="s">
        <v>121</v>
      </c>
      <c r="C48" t="s">
        <v>105</v>
      </c>
      <c r="D48" t="s">
        <v>116</v>
      </c>
      <c r="E48" t="s">
        <v>64</v>
      </c>
      <c r="F48" s="11">
        <v>0.60416666666666663</v>
      </c>
      <c r="G48">
        <v>7026</v>
      </c>
      <c r="H48">
        <v>3</v>
      </c>
      <c r="J48" t="s">
        <v>40</v>
      </c>
      <c r="K48" t="s">
        <v>80</v>
      </c>
      <c r="L48">
        <v>5</v>
      </c>
      <c r="M48">
        <v>0</v>
      </c>
      <c r="N48" t="s">
        <v>32</v>
      </c>
      <c r="O48" t="s">
        <v>31</v>
      </c>
      <c r="P48" s="13">
        <v>5</v>
      </c>
      <c r="Q48" s="13">
        <v>2.152173913043478</v>
      </c>
      <c r="R48" s="13">
        <v>0.19565217391304349</v>
      </c>
      <c r="S48" s="13">
        <v>1.9565217391304346</v>
      </c>
      <c r="T48" s="13">
        <v>0.5</v>
      </c>
      <c r="U48" s="13">
        <v>0.5</v>
      </c>
      <c r="V48" s="13">
        <v>0</v>
      </c>
      <c r="W48" s="13">
        <v>2.3636363636363638</v>
      </c>
      <c r="X48" s="13">
        <v>0.40909090909090912</v>
      </c>
      <c r="Y48" s="13">
        <v>1.9545454545454546</v>
      </c>
      <c r="Z48" s="13">
        <v>1.9583333333333333</v>
      </c>
      <c r="AA48" s="13">
        <v>0.75</v>
      </c>
      <c r="AB48" s="13">
        <v>1.2083333333333333</v>
      </c>
      <c r="AC48" s="13">
        <v>1</v>
      </c>
      <c r="AD48" s="13">
        <v>1</v>
      </c>
      <c r="AE48" s="13">
        <v>0</v>
      </c>
      <c r="AF48" s="13">
        <v>0</v>
      </c>
      <c r="AG48" s="13">
        <v>0</v>
      </c>
      <c r="AH48" s="13">
        <v>0</v>
      </c>
      <c r="AI48" s="13">
        <v>3</v>
      </c>
      <c r="AJ48" s="13">
        <v>0</v>
      </c>
      <c r="AK48" s="13">
        <v>103</v>
      </c>
      <c r="AL48" s="13">
        <v>2</v>
      </c>
      <c r="AM48" s="13">
        <v>2.2391304347826089</v>
      </c>
      <c r="AN48" s="13">
        <v>1</v>
      </c>
      <c r="AO48" s="22">
        <v>47</v>
      </c>
    </row>
    <row r="49" spans="1:41" x14ac:dyDescent="0.25">
      <c r="A49" t="s">
        <v>47</v>
      </c>
      <c r="B49" t="s">
        <v>122</v>
      </c>
      <c r="C49" t="s">
        <v>105</v>
      </c>
      <c r="D49" t="s">
        <v>116</v>
      </c>
      <c r="E49" t="s">
        <v>43</v>
      </c>
      <c r="F49" s="11">
        <v>0.77083333333333337</v>
      </c>
      <c r="G49">
        <v>5028</v>
      </c>
      <c r="H49">
        <v>13</v>
      </c>
      <c r="J49" t="s">
        <v>40</v>
      </c>
      <c r="K49" t="s">
        <v>49</v>
      </c>
      <c r="L49">
        <v>2</v>
      </c>
      <c r="M49">
        <v>0</v>
      </c>
      <c r="N49" t="s">
        <v>32</v>
      </c>
      <c r="O49" t="s">
        <v>31</v>
      </c>
      <c r="P49" s="13">
        <v>2</v>
      </c>
      <c r="Q49" s="13">
        <v>2.2127659574468086</v>
      </c>
      <c r="R49" s="13">
        <v>0.19148936170212766</v>
      </c>
      <c r="S49" s="13">
        <v>2.021276595744681</v>
      </c>
      <c r="T49" s="13">
        <v>0.33333333333333331</v>
      </c>
      <c r="U49" s="13">
        <v>1.3333333333333333</v>
      </c>
      <c r="V49" s="13">
        <v>-1</v>
      </c>
      <c r="W49" s="13">
        <v>2.4782608695652173</v>
      </c>
      <c r="X49" s="13">
        <v>0.39130434782608697</v>
      </c>
      <c r="Y49" s="13">
        <v>2.0869565217391304</v>
      </c>
      <c r="Z49" s="13">
        <v>1.9583333333333333</v>
      </c>
      <c r="AA49" s="13">
        <v>0.75</v>
      </c>
      <c r="AB49" s="13">
        <v>1.2083333333333333</v>
      </c>
      <c r="AC49" s="13">
        <v>0</v>
      </c>
      <c r="AD49" s="13">
        <v>1</v>
      </c>
      <c r="AE49" s="13">
        <v>-1</v>
      </c>
      <c r="AF49" s="13">
        <v>1</v>
      </c>
      <c r="AG49" s="13">
        <v>2</v>
      </c>
      <c r="AH49" s="13">
        <v>-1</v>
      </c>
      <c r="AI49" s="13">
        <v>3</v>
      </c>
      <c r="AJ49" s="13">
        <v>0</v>
      </c>
      <c r="AK49" s="13">
        <v>106</v>
      </c>
      <c r="AL49" s="13">
        <v>1</v>
      </c>
      <c r="AM49" s="13">
        <v>2.2553191489361701</v>
      </c>
      <c r="AN49" s="13">
        <v>0.33333333333333331</v>
      </c>
      <c r="AO49" s="22">
        <v>48</v>
      </c>
    </row>
    <row r="50" spans="1:41" x14ac:dyDescent="0.25">
      <c r="A50" t="s">
        <v>72</v>
      </c>
      <c r="B50" t="s">
        <v>123</v>
      </c>
      <c r="C50" t="s">
        <v>105</v>
      </c>
      <c r="D50" t="s">
        <v>124</v>
      </c>
      <c r="E50" t="s">
        <v>61</v>
      </c>
      <c r="F50" s="11">
        <v>0.87847222222222221</v>
      </c>
      <c r="G50">
        <v>42538</v>
      </c>
      <c r="H50">
        <v>5</v>
      </c>
      <c r="J50" t="s">
        <v>125</v>
      </c>
      <c r="K50" t="s">
        <v>40</v>
      </c>
      <c r="L50">
        <v>4</v>
      </c>
      <c r="M50">
        <v>2</v>
      </c>
      <c r="N50" t="s">
        <v>32</v>
      </c>
      <c r="O50" t="s">
        <v>31</v>
      </c>
      <c r="P50" s="13">
        <v>2</v>
      </c>
      <c r="Q50" s="13">
        <v>0</v>
      </c>
      <c r="R50" s="13">
        <v>0</v>
      </c>
      <c r="S50" s="13">
        <v>0</v>
      </c>
      <c r="T50" s="13">
        <v>2.2083333333333335</v>
      </c>
      <c r="U50" s="13">
        <v>0.5625</v>
      </c>
      <c r="V50" s="13">
        <v>1.6458333333333335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2.4583333333333335</v>
      </c>
      <c r="AD50" s="13">
        <v>0.375</v>
      </c>
      <c r="AE50" s="13">
        <v>2.0833333333333335</v>
      </c>
      <c r="AF50" s="13">
        <v>1.9583333333333333</v>
      </c>
      <c r="AG50" s="13">
        <v>0.75</v>
      </c>
      <c r="AH50" s="13">
        <v>1.2083333333333333</v>
      </c>
      <c r="AI50" s="13">
        <v>3</v>
      </c>
      <c r="AJ50" s="13">
        <v>0</v>
      </c>
      <c r="AK50" s="13">
        <v>0</v>
      </c>
      <c r="AL50" s="13">
        <v>109</v>
      </c>
      <c r="AM50" s="13">
        <v>0</v>
      </c>
      <c r="AN50" s="13">
        <v>2.2708333333333335</v>
      </c>
      <c r="AO50" s="22">
        <v>49</v>
      </c>
    </row>
    <row r="51" spans="1:41" x14ac:dyDescent="0.25">
      <c r="A51" t="s">
        <v>47</v>
      </c>
      <c r="B51" t="s">
        <v>126</v>
      </c>
      <c r="C51" t="s">
        <v>105</v>
      </c>
      <c r="D51" t="s">
        <v>124</v>
      </c>
      <c r="E51" t="s">
        <v>64</v>
      </c>
      <c r="F51" s="11">
        <v>0.625</v>
      </c>
      <c r="G51">
        <v>5462</v>
      </c>
      <c r="H51">
        <v>3</v>
      </c>
      <c r="J51" t="s">
        <v>0</v>
      </c>
      <c r="K51" t="s">
        <v>40</v>
      </c>
      <c r="L51">
        <v>1</v>
      </c>
      <c r="M51">
        <v>0</v>
      </c>
      <c r="N51" t="s">
        <v>32</v>
      </c>
      <c r="O51" t="s">
        <v>31</v>
      </c>
      <c r="P51" s="13">
        <v>1</v>
      </c>
      <c r="Q51" s="13">
        <v>0.66666666666666663</v>
      </c>
      <c r="R51" s="13">
        <v>1</v>
      </c>
      <c r="S51" s="13">
        <v>-0.33333333333333337</v>
      </c>
      <c r="T51" s="13">
        <v>2.204081632653061</v>
      </c>
      <c r="U51" s="13">
        <v>0.63265306122448983</v>
      </c>
      <c r="V51" s="13">
        <v>1.5714285714285712</v>
      </c>
      <c r="W51" s="13">
        <v>1</v>
      </c>
      <c r="X51" s="13">
        <v>3</v>
      </c>
      <c r="Y51" s="13">
        <v>-2</v>
      </c>
      <c r="Z51" s="13">
        <v>0.5</v>
      </c>
      <c r="AA51" s="13">
        <v>0.5</v>
      </c>
      <c r="AB51" s="13">
        <v>0</v>
      </c>
      <c r="AC51" s="13">
        <v>2.4583333333333335</v>
      </c>
      <c r="AD51" s="13">
        <v>0.375</v>
      </c>
      <c r="AE51" s="13">
        <v>2.0833333333333335</v>
      </c>
      <c r="AF51" s="13">
        <v>1.96</v>
      </c>
      <c r="AG51" s="13">
        <v>0.88</v>
      </c>
      <c r="AH51" s="13">
        <v>1.08</v>
      </c>
      <c r="AI51" s="13">
        <v>3</v>
      </c>
      <c r="AJ51" s="13">
        <v>0</v>
      </c>
      <c r="AK51" s="13">
        <v>2</v>
      </c>
      <c r="AL51" s="13">
        <v>109</v>
      </c>
      <c r="AM51" s="13">
        <v>0.66666666666666663</v>
      </c>
      <c r="AN51" s="13">
        <v>2.2244897959183674</v>
      </c>
      <c r="AO51" s="22">
        <v>50</v>
      </c>
    </row>
    <row r="52" spans="1:41" x14ac:dyDescent="0.25">
      <c r="A52" t="s">
        <v>72</v>
      </c>
      <c r="B52" t="s">
        <v>127</v>
      </c>
      <c r="C52" t="s">
        <v>105</v>
      </c>
      <c r="D52" t="s">
        <v>124</v>
      </c>
      <c r="E52" t="s">
        <v>61</v>
      </c>
      <c r="F52" s="11">
        <v>0.87847222222222221</v>
      </c>
      <c r="G52">
        <v>29520</v>
      </c>
      <c r="H52">
        <v>4</v>
      </c>
      <c r="J52" t="s">
        <v>40</v>
      </c>
      <c r="K52" t="s">
        <v>125</v>
      </c>
      <c r="L52">
        <v>4</v>
      </c>
      <c r="M52">
        <v>1</v>
      </c>
      <c r="N52" t="s">
        <v>32</v>
      </c>
      <c r="O52" t="s">
        <v>31</v>
      </c>
      <c r="P52" s="13">
        <v>3</v>
      </c>
      <c r="Q52" s="13">
        <v>2.16</v>
      </c>
      <c r="R52" s="13">
        <v>0.18</v>
      </c>
      <c r="S52" s="13">
        <v>1.9800000000000002</v>
      </c>
      <c r="T52" s="13">
        <v>4</v>
      </c>
      <c r="U52" s="13">
        <v>2</v>
      </c>
      <c r="V52" s="13">
        <v>2</v>
      </c>
      <c r="W52" s="13">
        <v>2.4583333333333335</v>
      </c>
      <c r="X52" s="13">
        <v>0.375</v>
      </c>
      <c r="Y52" s="13">
        <v>2.0833333333333335</v>
      </c>
      <c r="Z52" s="13">
        <v>1.8846153846153846</v>
      </c>
      <c r="AA52" s="13">
        <v>0.88461538461538458</v>
      </c>
      <c r="AB52" s="13">
        <v>1</v>
      </c>
      <c r="AC52" s="13">
        <v>4</v>
      </c>
      <c r="AD52" s="13">
        <v>2</v>
      </c>
      <c r="AE52" s="13">
        <v>2</v>
      </c>
      <c r="AF52" s="13">
        <v>0</v>
      </c>
      <c r="AG52" s="13">
        <v>0</v>
      </c>
      <c r="AH52" s="13">
        <v>0</v>
      </c>
      <c r="AI52" s="13">
        <v>3</v>
      </c>
      <c r="AJ52" s="13">
        <v>0</v>
      </c>
      <c r="AK52" s="13">
        <v>109</v>
      </c>
      <c r="AL52" s="13">
        <v>3</v>
      </c>
      <c r="AM52" s="13">
        <v>2.1800000000000002</v>
      </c>
      <c r="AN52" s="13">
        <v>3</v>
      </c>
      <c r="AO52" s="22">
        <v>51</v>
      </c>
    </row>
    <row r="53" spans="1:41" x14ac:dyDescent="0.25">
      <c r="A53" t="s">
        <v>47</v>
      </c>
      <c r="B53" t="s">
        <v>128</v>
      </c>
      <c r="C53" t="s">
        <v>105</v>
      </c>
      <c r="D53" t="s">
        <v>124</v>
      </c>
      <c r="E53" t="s">
        <v>64</v>
      </c>
      <c r="F53" s="11">
        <v>0.79166666666666663</v>
      </c>
      <c r="G53">
        <v>2800</v>
      </c>
      <c r="H53">
        <v>3</v>
      </c>
      <c r="J53" t="s">
        <v>56</v>
      </c>
      <c r="K53" t="s">
        <v>40</v>
      </c>
      <c r="L53">
        <v>2</v>
      </c>
      <c r="M53">
        <v>6</v>
      </c>
      <c r="N53" t="s">
        <v>31</v>
      </c>
      <c r="O53" t="s">
        <v>32</v>
      </c>
      <c r="P53" s="13">
        <v>-4</v>
      </c>
      <c r="Q53" s="13">
        <v>1</v>
      </c>
      <c r="R53" s="13">
        <v>0.33333333333333331</v>
      </c>
      <c r="S53" s="13">
        <v>0.66666666666666674</v>
      </c>
      <c r="T53" s="13">
        <v>2.1960784313725492</v>
      </c>
      <c r="U53" s="13">
        <v>0.6470588235294118</v>
      </c>
      <c r="V53" s="13">
        <v>1.5490196078431375</v>
      </c>
      <c r="W53" s="13">
        <v>1</v>
      </c>
      <c r="X53" s="13">
        <v>1</v>
      </c>
      <c r="Y53" s="13">
        <v>0</v>
      </c>
      <c r="Z53" s="13">
        <v>1</v>
      </c>
      <c r="AA53" s="13">
        <v>3.5</v>
      </c>
      <c r="AB53" s="13">
        <v>-2.5</v>
      </c>
      <c r="AC53" s="13">
        <v>2.52</v>
      </c>
      <c r="AD53" s="13">
        <v>0.4</v>
      </c>
      <c r="AE53" s="13">
        <v>2.12</v>
      </c>
      <c r="AF53" s="13">
        <v>1.8846153846153846</v>
      </c>
      <c r="AG53" s="13">
        <v>0.88461538461538458</v>
      </c>
      <c r="AH53" s="13">
        <v>1</v>
      </c>
      <c r="AI53" s="13">
        <v>0</v>
      </c>
      <c r="AJ53" s="13">
        <v>3</v>
      </c>
      <c r="AK53" s="13">
        <v>1</v>
      </c>
      <c r="AL53" s="13">
        <v>112</v>
      </c>
      <c r="AM53" s="13">
        <v>0.33333333333333331</v>
      </c>
      <c r="AN53" s="13">
        <v>2.1960784313725492</v>
      </c>
      <c r="AO53" s="22">
        <v>52</v>
      </c>
    </row>
    <row r="54" spans="1:41" x14ac:dyDescent="0.25">
      <c r="A54" t="s">
        <v>41</v>
      </c>
      <c r="B54" t="s">
        <v>129</v>
      </c>
      <c r="C54" t="s">
        <v>105</v>
      </c>
      <c r="D54" t="s">
        <v>124</v>
      </c>
      <c r="E54" t="s">
        <v>46</v>
      </c>
      <c r="F54" s="11">
        <v>0.75</v>
      </c>
      <c r="G54">
        <v>4800</v>
      </c>
      <c r="H54">
        <v>3</v>
      </c>
      <c r="J54" t="s">
        <v>76</v>
      </c>
      <c r="K54" t="s">
        <v>40</v>
      </c>
      <c r="L54">
        <v>0</v>
      </c>
      <c r="M54">
        <v>0</v>
      </c>
      <c r="N54" t="s">
        <v>30</v>
      </c>
      <c r="O54" t="s">
        <v>30</v>
      </c>
      <c r="P54" s="13">
        <v>0</v>
      </c>
      <c r="Q54" s="13">
        <v>1</v>
      </c>
      <c r="R54" s="13">
        <v>1.3333333333333333</v>
      </c>
      <c r="S54" s="13">
        <v>-0.33333333333333326</v>
      </c>
      <c r="T54" s="13">
        <v>2.2692307692307692</v>
      </c>
      <c r="U54" s="13">
        <v>0.67307692307692313</v>
      </c>
      <c r="V54" s="13">
        <v>1.596153846153846</v>
      </c>
      <c r="W54" s="13">
        <v>1.5</v>
      </c>
      <c r="X54" s="13">
        <v>2</v>
      </c>
      <c r="Y54" s="13">
        <v>-0.5</v>
      </c>
      <c r="Z54" s="13">
        <v>0</v>
      </c>
      <c r="AA54" s="13">
        <v>2</v>
      </c>
      <c r="AB54" s="13">
        <v>-2</v>
      </c>
      <c r="AC54" s="13">
        <v>2.52</v>
      </c>
      <c r="AD54" s="13">
        <v>0.4</v>
      </c>
      <c r="AE54" s="13">
        <v>2.12</v>
      </c>
      <c r="AF54" s="13">
        <v>2.0370370370370372</v>
      </c>
      <c r="AG54" s="13">
        <v>0.92592592592592593</v>
      </c>
      <c r="AH54" s="13">
        <v>1.1111111111111112</v>
      </c>
      <c r="AI54" s="13">
        <v>1</v>
      </c>
      <c r="AJ54" s="13">
        <v>1</v>
      </c>
      <c r="AK54" s="13">
        <v>1</v>
      </c>
      <c r="AL54" s="13">
        <v>115</v>
      </c>
      <c r="AM54" s="13">
        <v>0.33333333333333331</v>
      </c>
      <c r="AN54" s="13">
        <v>2.2115384615384617</v>
      </c>
      <c r="AO54" s="22">
        <v>53</v>
      </c>
    </row>
    <row r="55" spans="1:41" x14ac:dyDescent="0.25">
      <c r="A55" t="s">
        <v>47</v>
      </c>
      <c r="B55" t="s">
        <v>130</v>
      </c>
      <c r="C55" t="s">
        <v>105</v>
      </c>
      <c r="D55" t="s">
        <v>124</v>
      </c>
      <c r="E55" t="s">
        <v>64</v>
      </c>
      <c r="F55" s="11">
        <v>0.60416666666666663</v>
      </c>
      <c r="G55">
        <v>6148</v>
      </c>
      <c r="H55">
        <v>4</v>
      </c>
      <c r="J55" t="s">
        <v>40</v>
      </c>
      <c r="K55" t="s">
        <v>58</v>
      </c>
      <c r="L55">
        <v>3</v>
      </c>
      <c r="M55">
        <v>1</v>
      </c>
      <c r="N55" t="s">
        <v>32</v>
      </c>
      <c r="O55" t="s">
        <v>31</v>
      </c>
      <c r="P55" s="13">
        <v>2</v>
      </c>
      <c r="Q55" s="13">
        <v>2.2264150943396226</v>
      </c>
      <c r="R55" s="13">
        <v>0.18867924528301888</v>
      </c>
      <c r="S55" s="13">
        <v>2.0377358490566038</v>
      </c>
      <c r="T55" s="13">
        <v>0</v>
      </c>
      <c r="U55" s="13">
        <v>1.3333333333333333</v>
      </c>
      <c r="V55" s="13">
        <v>-1.3333333333333333</v>
      </c>
      <c r="W55" s="13">
        <v>2.52</v>
      </c>
      <c r="X55" s="13">
        <v>0.4</v>
      </c>
      <c r="Y55" s="13">
        <v>2.12</v>
      </c>
      <c r="Z55" s="13">
        <v>1.9642857142857142</v>
      </c>
      <c r="AA55" s="13">
        <v>0.8928571428571429</v>
      </c>
      <c r="AB55" s="13">
        <v>1.0714285714285712</v>
      </c>
      <c r="AC55" s="13">
        <v>0</v>
      </c>
      <c r="AD55" s="13">
        <v>1</v>
      </c>
      <c r="AE55" s="13">
        <v>-1</v>
      </c>
      <c r="AF55" s="13">
        <v>0</v>
      </c>
      <c r="AG55" s="13">
        <v>2</v>
      </c>
      <c r="AH55" s="13">
        <v>-2</v>
      </c>
      <c r="AI55" s="13">
        <v>3</v>
      </c>
      <c r="AJ55" s="13">
        <v>0</v>
      </c>
      <c r="AK55" s="13">
        <v>116</v>
      </c>
      <c r="AL55" s="13">
        <v>0</v>
      </c>
      <c r="AM55" s="13">
        <v>2.1886792452830188</v>
      </c>
      <c r="AN55" s="13">
        <v>0</v>
      </c>
      <c r="AO55" s="22">
        <v>54</v>
      </c>
    </row>
    <row r="56" spans="1:41" x14ac:dyDescent="0.25">
      <c r="A56" t="s">
        <v>72</v>
      </c>
      <c r="B56" t="s">
        <v>131</v>
      </c>
      <c r="C56" t="s">
        <v>105</v>
      </c>
      <c r="D56" t="s">
        <v>124</v>
      </c>
      <c r="E56" t="s">
        <v>61</v>
      </c>
      <c r="F56" s="11">
        <v>0.87847222222222221</v>
      </c>
      <c r="G56">
        <v>63370</v>
      </c>
      <c r="H56">
        <v>4</v>
      </c>
      <c r="J56" t="s">
        <v>82</v>
      </c>
      <c r="K56" t="s">
        <v>40</v>
      </c>
      <c r="L56">
        <v>2</v>
      </c>
      <c r="M56">
        <v>0</v>
      </c>
      <c r="N56" t="s">
        <v>32</v>
      </c>
      <c r="O56" t="s">
        <v>31</v>
      </c>
      <c r="P56" s="13">
        <v>2</v>
      </c>
      <c r="Q56" s="13">
        <v>0</v>
      </c>
      <c r="R56" s="13">
        <v>0</v>
      </c>
      <c r="S56" s="13">
        <v>0</v>
      </c>
      <c r="T56" s="13">
        <v>2.2407407407407409</v>
      </c>
      <c r="U56" s="13">
        <v>0.66666666666666663</v>
      </c>
      <c r="V56" s="13">
        <v>1.5740740740740744</v>
      </c>
      <c r="W56" s="13">
        <v>0</v>
      </c>
      <c r="X56" s="13">
        <v>0</v>
      </c>
      <c r="Y56" s="13">
        <v>0</v>
      </c>
      <c r="Z56" s="13">
        <v>0</v>
      </c>
      <c r="AA56" s="13">
        <v>1</v>
      </c>
      <c r="AB56" s="13">
        <v>-1</v>
      </c>
      <c r="AC56" s="13">
        <v>2.5384615384615383</v>
      </c>
      <c r="AD56" s="13">
        <v>0.42307692307692307</v>
      </c>
      <c r="AE56" s="13">
        <v>2.1153846153846154</v>
      </c>
      <c r="AF56" s="13">
        <v>1.9642857142857142</v>
      </c>
      <c r="AG56" s="13">
        <v>0.8928571428571429</v>
      </c>
      <c r="AH56" s="13">
        <v>1.0714285714285712</v>
      </c>
      <c r="AI56" s="13">
        <v>3</v>
      </c>
      <c r="AJ56" s="13">
        <v>0</v>
      </c>
      <c r="AK56" s="13">
        <v>1</v>
      </c>
      <c r="AL56" s="13">
        <v>119</v>
      </c>
      <c r="AM56" s="13">
        <v>0.5</v>
      </c>
      <c r="AN56" s="13">
        <v>2.2037037037037037</v>
      </c>
      <c r="AO56" s="22">
        <v>55</v>
      </c>
    </row>
    <row r="57" spans="1:41" x14ac:dyDescent="0.25">
      <c r="A57" t="s">
        <v>47</v>
      </c>
      <c r="B57" t="s">
        <v>132</v>
      </c>
      <c r="C57" t="s">
        <v>105</v>
      </c>
      <c r="D57" t="s">
        <v>124</v>
      </c>
      <c r="E57" t="s">
        <v>64</v>
      </c>
      <c r="F57" s="11">
        <v>0.79166666666666663</v>
      </c>
      <c r="G57">
        <v>3552</v>
      </c>
      <c r="H57">
        <v>3</v>
      </c>
      <c r="J57" t="s">
        <v>65</v>
      </c>
      <c r="K57" t="s">
        <v>40</v>
      </c>
      <c r="L57">
        <v>0</v>
      </c>
      <c r="M57">
        <v>2</v>
      </c>
      <c r="N57" t="s">
        <v>31</v>
      </c>
      <c r="O57" t="s">
        <v>32</v>
      </c>
      <c r="P57" s="13">
        <v>-2</v>
      </c>
      <c r="Q57" s="13">
        <v>0.66666666666666663</v>
      </c>
      <c r="R57" s="13">
        <v>1</v>
      </c>
      <c r="S57" s="13">
        <v>-0.33333333333333337</v>
      </c>
      <c r="T57" s="13">
        <v>2.2000000000000002</v>
      </c>
      <c r="U57" s="13">
        <v>0.69090909090909092</v>
      </c>
      <c r="V57" s="13">
        <v>1.5090909090909093</v>
      </c>
      <c r="W57" s="13">
        <v>1</v>
      </c>
      <c r="X57" s="13">
        <v>3</v>
      </c>
      <c r="Y57" s="13">
        <v>-2</v>
      </c>
      <c r="Z57" s="13">
        <v>0.5</v>
      </c>
      <c r="AA57" s="13">
        <v>4.5</v>
      </c>
      <c r="AB57" s="13">
        <v>-4</v>
      </c>
      <c r="AC57" s="13">
        <v>2.5384615384615383</v>
      </c>
      <c r="AD57" s="13">
        <v>0.42307692307692307</v>
      </c>
      <c r="AE57" s="13">
        <v>2.1153846153846154</v>
      </c>
      <c r="AF57" s="13">
        <v>1.896551724137931</v>
      </c>
      <c r="AG57" s="13">
        <v>0.93103448275862066</v>
      </c>
      <c r="AH57" s="13">
        <v>0.96551724137931039</v>
      </c>
      <c r="AI57" s="13">
        <v>0</v>
      </c>
      <c r="AJ57" s="13">
        <v>3</v>
      </c>
      <c r="AK57" s="13">
        <v>0</v>
      </c>
      <c r="AL57" s="13">
        <v>119</v>
      </c>
      <c r="AM57" s="13">
        <v>0</v>
      </c>
      <c r="AN57" s="13">
        <v>2.1636363636363636</v>
      </c>
      <c r="AO57" s="22">
        <v>56</v>
      </c>
    </row>
    <row r="58" spans="1:41" x14ac:dyDescent="0.25">
      <c r="A58" t="s">
        <v>72</v>
      </c>
      <c r="B58" t="s">
        <v>133</v>
      </c>
      <c r="C58" t="s">
        <v>105</v>
      </c>
      <c r="D58" t="s">
        <v>134</v>
      </c>
      <c r="E58" t="s">
        <v>61</v>
      </c>
      <c r="F58" s="11">
        <v>0.87847222222222221</v>
      </c>
      <c r="G58">
        <v>29520</v>
      </c>
      <c r="H58">
        <v>4</v>
      </c>
      <c r="J58" t="s">
        <v>40</v>
      </c>
      <c r="K58" t="s">
        <v>82</v>
      </c>
      <c r="L58">
        <v>2</v>
      </c>
      <c r="M58">
        <v>0</v>
      </c>
      <c r="N58" t="s">
        <v>32</v>
      </c>
      <c r="O58" t="s">
        <v>31</v>
      </c>
      <c r="P58" s="13">
        <v>2</v>
      </c>
      <c r="Q58" s="13">
        <v>2.1964285714285716</v>
      </c>
      <c r="R58" s="13">
        <v>0.19642857142857142</v>
      </c>
      <c r="S58" s="13">
        <v>2</v>
      </c>
      <c r="T58" s="13">
        <v>0.66666666666666663</v>
      </c>
      <c r="U58" s="13">
        <v>0.33333333333333331</v>
      </c>
      <c r="V58" s="13">
        <v>0.33333333333333331</v>
      </c>
      <c r="W58" s="13">
        <v>2.5384615384615383</v>
      </c>
      <c r="X58" s="13">
        <v>0.42307692307692307</v>
      </c>
      <c r="Y58" s="13">
        <v>2.1153846153846154</v>
      </c>
      <c r="Z58" s="13">
        <v>1.9</v>
      </c>
      <c r="AA58" s="13">
        <v>0.9</v>
      </c>
      <c r="AB58" s="13">
        <v>0.99999999999999989</v>
      </c>
      <c r="AC58" s="13">
        <v>1</v>
      </c>
      <c r="AD58" s="13">
        <v>0</v>
      </c>
      <c r="AE58" s="13">
        <v>1</v>
      </c>
      <c r="AF58" s="13">
        <v>0</v>
      </c>
      <c r="AG58" s="13">
        <v>1</v>
      </c>
      <c r="AH58" s="13">
        <v>-1</v>
      </c>
      <c r="AI58" s="13">
        <v>3</v>
      </c>
      <c r="AJ58" s="13">
        <v>0</v>
      </c>
      <c r="AK58" s="13">
        <v>122</v>
      </c>
      <c r="AL58" s="13">
        <v>4</v>
      </c>
      <c r="AM58" s="13">
        <v>2.1785714285714284</v>
      </c>
      <c r="AN58" s="13">
        <v>1.3333333333333333</v>
      </c>
      <c r="AO58" s="22">
        <v>57</v>
      </c>
    </row>
    <row r="59" spans="1:41" x14ac:dyDescent="0.25">
      <c r="A59" t="s">
        <v>47</v>
      </c>
      <c r="B59" t="s">
        <v>135</v>
      </c>
      <c r="C59" t="s">
        <v>105</v>
      </c>
      <c r="D59" t="s">
        <v>134</v>
      </c>
      <c r="E59" t="s">
        <v>64</v>
      </c>
      <c r="F59" s="11">
        <v>0.6875</v>
      </c>
      <c r="G59">
        <v>14712</v>
      </c>
      <c r="H59">
        <v>3</v>
      </c>
      <c r="J59" t="s">
        <v>40</v>
      </c>
      <c r="K59" t="s">
        <v>68</v>
      </c>
      <c r="L59">
        <v>4</v>
      </c>
      <c r="M59">
        <v>1</v>
      </c>
      <c r="N59" t="s">
        <v>32</v>
      </c>
      <c r="O59" t="s">
        <v>31</v>
      </c>
      <c r="P59" s="13">
        <v>3</v>
      </c>
      <c r="Q59" s="13">
        <v>2.192982456140351</v>
      </c>
      <c r="R59" s="13">
        <v>0.19298245614035087</v>
      </c>
      <c r="S59" s="13">
        <v>2</v>
      </c>
      <c r="T59" s="13">
        <v>1</v>
      </c>
      <c r="U59" s="13">
        <v>3</v>
      </c>
      <c r="V59" s="13">
        <v>-2</v>
      </c>
      <c r="W59" s="13">
        <v>2.5185185185185186</v>
      </c>
      <c r="X59" s="13">
        <v>0.40740740740740738</v>
      </c>
      <c r="Y59" s="13">
        <v>2.1111111111111112</v>
      </c>
      <c r="Z59" s="13">
        <v>1.9</v>
      </c>
      <c r="AA59" s="13">
        <v>0.9</v>
      </c>
      <c r="AB59" s="13">
        <v>0.99999999999999989</v>
      </c>
      <c r="AC59" s="13">
        <v>1.5</v>
      </c>
      <c r="AD59" s="13">
        <v>2</v>
      </c>
      <c r="AE59" s="13">
        <v>-0.5</v>
      </c>
      <c r="AF59" s="13">
        <v>0</v>
      </c>
      <c r="AG59" s="13">
        <v>5</v>
      </c>
      <c r="AH59" s="13">
        <v>-5</v>
      </c>
      <c r="AI59" s="13">
        <v>3</v>
      </c>
      <c r="AJ59" s="13">
        <v>0</v>
      </c>
      <c r="AK59" s="13">
        <v>125</v>
      </c>
      <c r="AL59" s="13">
        <v>3</v>
      </c>
      <c r="AM59" s="13">
        <v>2.192982456140351</v>
      </c>
      <c r="AN59" s="13">
        <v>1</v>
      </c>
      <c r="AO59" s="22">
        <v>58</v>
      </c>
    </row>
    <row r="60" spans="1:41" x14ac:dyDescent="0.25">
      <c r="A60" t="s">
        <v>41</v>
      </c>
      <c r="B60" t="s">
        <v>136</v>
      </c>
      <c r="C60" t="s">
        <v>105</v>
      </c>
      <c r="D60" t="s">
        <v>134</v>
      </c>
      <c r="E60" t="s">
        <v>46</v>
      </c>
      <c r="F60" s="11">
        <v>0.85416666666666663</v>
      </c>
      <c r="G60">
        <v>27100</v>
      </c>
      <c r="H60">
        <v>3</v>
      </c>
      <c r="J60" t="s">
        <v>68</v>
      </c>
      <c r="K60" t="s">
        <v>40</v>
      </c>
      <c r="L60">
        <v>0</v>
      </c>
      <c r="M60">
        <v>0</v>
      </c>
      <c r="N60" t="s">
        <v>30</v>
      </c>
      <c r="O60" t="s">
        <v>30</v>
      </c>
      <c r="P60" s="13">
        <v>0</v>
      </c>
      <c r="Q60" s="13">
        <v>1</v>
      </c>
      <c r="R60" s="13">
        <v>1</v>
      </c>
      <c r="S60" s="13">
        <v>0</v>
      </c>
      <c r="T60" s="13">
        <v>2.2241379310344827</v>
      </c>
      <c r="U60" s="13">
        <v>0.67241379310344829</v>
      </c>
      <c r="V60" s="13">
        <v>1.5517241379310343</v>
      </c>
      <c r="W60" s="13">
        <v>1.5</v>
      </c>
      <c r="X60" s="13">
        <v>2</v>
      </c>
      <c r="Y60" s="13">
        <v>-0.5</v>
      </c>
      <c r="Z60" s="13">
        <v>0.5</v>
      </c>
      <c r="AA60" s="13">
        <v>4.5</v>
      </c>
      <c r="AB60" s="13">
        <v>-4</v>
      </c>
      <c r="AC60" s="13">
        <v>2.5714285714285716</v>
      </c>
      <c r="AD60" s="13">
        <v>0.42857142857142855</v>
      </c>
      <c r="AE60" s="13">
        <v>2.1428571428571432</v>
      </c>
      <c r="AF60" s="13">
        <v>1.9</v>
      </c>
      <c r="AG60" s="13">
        <v>0.9</v>
      </c>
      <c r="AH60" s="13">
        <v>0.99999999999999989</v>
      </c>
      <c r="AI60" s="13">
        <v>1</v>
      </c>
      <c r="AJ60" s="13">
        <v>1</v>
      </c>
      <c r="AK60" s="13">
        <v>3</v>
      </c>
      <c r="AL60" s="13">
        <v>128</v>
      </c>
      <c r="AM60" s="13">
        <v>0.75</v>
      </c>
      <c r="AN60" s="13">
        <v>2.2068965517241379</v>
      </c>
      <c r="AO60" s="22">
        <v>59</v>
      </c>
    </row>
    <row r="61" spans="1:41" x14ac:dyDescent="0.25">
      <c r="A61" t="s">
        <v>47</v>
      </c>
      <c r="B61" t="s">
        <v>137</v>
      </c>
      <c r="C61" t="s">
        <v>105</v>
      </c>
      <c r="D61" t="s">
        <v>134</v>
      </c>
      <c r="E61" t="s">
        <v>64</v>
      </c>
      <c r="F61" s="11">
        <v>0.6875</v>
      </c>
      <c r="G61">
        <v>14441</v>
      </c>
      <c r="H61">
        <v>4</v>
      </c>
      <c r="J61" t="s">
        <v>71</v>
      </c>
      <c r="K61" t="s">
        <v>40</v>
      </c>
      <c r="L61">
        <v>1</v>
      </c>
      <c r="M61">
        <v>4</v>
      </c>
      <c r="N61" t="s">
        <v>31</v>
      </c>
      <c r="O61" t="s">
        <v>32</v>
      </c>
      <c r="P61" s="13">
        <v>-3</v>
      </c>
      <c r="Q61" s="13">
        <v>1.3333333333333333</v>
      </c>
      <c r="R61" s="13">
        <v>1</v>
      </c>
      <c r="S61" s="13">
        <v>0.33333333333333326</v>
      </c>
      <c r="T61" s="13">
        <v>2.1864406779661016</v>
      </c>
      <c r="U61" s="13">
        <v>0.66101694915254239</v>
      </c>
      <c r="V61" s="13">
        <v>1.5254237288135593</v>
      </c>
      <c r="W61" s="13">
        <v>2</v>
      </c>
      <c r="X61" s="13">
        <v>3</v>
      </c>
      <c r="Y61" s="13">
        <v>-1</v>
      </c>
      <c r="Z61" s="13">
        <v>1</v>
      </c>
      <c r="AA61" s="13">
        <v>1.5</v>
      </c>
      <c r="AB61" s="13">
        <v>-0.5</v>
      </c>
      <c r="AC61" s="13">
        <v>2.5714285714285716</v>
      </c>
      <c r="AD61" s="13">
        <v>0.42857142857142855</v>
      </c>
      <c r="AE61" s="13">
        <v>2.1428571428571432</v>
      </c>
      <c r="AF61" s="13">
        <v>1.8387096774193548</v>
      </c>
      <c r="AG61" s="13">
        <v>0.87096774193548387</v>
      </c>
      <c r="AH61" s="13">
        <v>0.96774193548387089</v>
      </c>
      <c r="AI61" s="13">
        <v>0</v>
      </c>
      <c r="AJ61" s="13">
        <v>3</v>
      </c>
      <c r="AK61" s="13">
        <v>1</v>
      </c>
      <c r="AL61" s="13">
        <v>129</v>
      </c>
      <c r="AM61" s="13">
        <v>0.33333333333333331</v>
      </c>
      <c r="AN61" s="13">
        <v>2.1864406779661016</v>
      </c>
      <c r="AO61" s="22">
        <v>60</v>
      </c>
    </row>
    <row r="62" spans="1:41" x14ac:dyDescent="0.25">
      <c r="A62" t="s">
        <v>47</v>
      </c>
      <c r="B62" t="s">
        <v>138</v>
      </c>
      <c r="C62" t="s">
        <v>105</v>
      </c>
      <c r="D62" t="s">
        <v>134</v>
      </c>
      <c r="E62" t="s">
        <v>64</v>
      </c>
      <c r="F62" s="11">
        <v>0.6875</v>
      </c>
      <c r="G62">
        <v>14441</v>
      </c>
      <c r="H62">
        <v>7</v>
      </c>
      <c r="J62" t="s">
        <v>40</v>
      </c>
      <c r="K62" t="s">
        <v>76</v>
      </c>
      <c r="L62">
        <v>1</v>
      </c>
      <c r="M62">
        <v>0</v>
      </c>
      <c r="N62" t="s">
        <v>32</v>
      </c>
      <c r="O62" t="s">
        <v>31</v>
      </c>
      <c r="P62" s="13">
        <v>1</v>
      </c>
      <c r="Q62" s="13">
        <v>2.2166666666666668</v>
      </c>
      <c r="R62" s="13">
        <v>0.2</v>
      </c>
      <c r="S62" s="13">
        <v>2.0166666666666666</v>
      </c>
      <c r="T62" s="13">
        <v>0.75</v>
      </c>
      <c r="U62" s="13">
        <v>1.5</v>
      </c>
      <c r="V62" s="13">
        <v>-0.75</v>
      </c>
      <c r="W62" s="13">
        <v>2.5714285714285716</v>
      </c>
      <c r="X62" s="13">
        <v>0.42857142857142855</v>
      </c>
      <c r="Y62" s="13">
        <v>2.1428571428571432</v>
      </c>
      <c r="Z62" s="13">
        <v>1.90625</v>
      </c>
      <c r="AA62" s="13">
        <v>0.875</v>
      </c>
      <c r="AB62" s="13">
        <v>1.03125</v>
      </c>
      <c r="AC62" s="13">
        <v>1</v>
      </c>
      <c r="AD62" s="13">
        <v>1.3333333333333333</v>
      </c>
      <c r="AE62" s="13">
        <v>-0.33333333333333326</v>
      </c>
      <c r="AF62" s="13">
        <v>0</v>
      </c>
      <c r="AG62" s="13">
        <v>2</v>
      </c>
      <c r="AH62" s="13">
        <v>-2</v>
      </c>
      <c r="AI62" s="13">
        <v>3</v>
      </c>
      <c r="AJ62" s="13">
        <v>0</v>
      </c>
      <c r="AK62" s="13">
        <v>132</v>
      </c>
      <c r="AL62" s="13">
        <v>2</v>
      </c>
      <c r="AM62" s="13">
        <v>2.2000000000000002</v>
      </c>
      <c r="AN62" s="13">
        <v>0.5</v>
      </c>
      <c r="AO62" s="22">
        <v>61</v>
      </c>
    </row>
    <row r="63" spans="1:41" x14ac:dyDescent="0.25">
      <c r="A63" t="s">
        <v>47</v>
      </c>
      <c r="B63" t="s">
        <v>139</v>
      </c>
      <c r="C63" t="s">
        <v>105</v>
      </c>
      <c r="D63" t="s">
        <v>134</v>
      </c>
      <c r="E63" t="s">
        <v>64</v>
      </c>
      <c r="F63" s="11">
        <v>0.72916666666666663</v>
      </c>
      <c r="G63">
        <v>4300</v>
      </c>
      <c r="H63">
        <v>7</v>
      </c>
      <c r="J63" t="s">
        <v>80</v>
      </c>
      <c r="K63" t="s">
        <v>40</v>
      </c>
      <c r="L63">
        <v>4</v>
      </c>
      <c r="M63">
        <v>0</v>
      </c>
      <c r="N63" t="s">
        <v>32</v>
      </c>
      <c r="O63" t="s">
        <v>31</v>
      </c>
      <c r="P63" s="13">
        <v>4</v>
      </c>
      <c r="Q63" s="13">
        <v>0.33333333333333331</v>
      </c>
      <c r="R63" s="13">
        <v>0.33333333333333331</v>
      </c>
      <c r="S63" s="13">
        <v>0</v>
      </c>
      <c r="T63" s="13">
        <v>2.1967213114754101</v>
      </c>
      <c r="U63" s="13">
        <v>0.65573770491803274</v>
      </c>
      <c r="V63" s="13">
        <v>1.5409836065573774</v>
      </c>
      <c r="W63" s="13">
        <v>1</v>
      </c>
      <c r="X63" s="13">
        <v>1</v>
      </c>
      <c r="Y63" s="13">
        <v>0</v>
      </c>
      <c r="Z63" s="13">
        <v>0</v>
      </c>
      <c r="AA63" s="13">
        <v>2.5</v>
      </c>
      <c r="AB63" s="13">
        <v>-2.5</v>
      </c>
      <c r="AC63" s="13">
        <v>2.5172413793103448</v>
      </c>
      <c r="AD63" s="13">
        <v>0.41379310344827586</v>
      </c>
      <c r="AE63" s="13">
        <v>2.103448275862069</v>
      </c>
      <c r="AF63" s="13">
        <v>1.90625</v>
      </c>
      <c r="AG63" s="13">
        <v>0.875</v>
      </c>
      <c r="AH63" s="13">
        <v>1.03125</v>
      </c>
      <c r="AI63" s="13">
        <v>3</v>
      </c>
      <c r="AJ63" s="13">
        <v>0</v>
      </c>
      <c r="AK63" s="13">
        <v>2</v>
      </c>
      <c r="AL63" s="13">
        <v>135</v>
      </c>
      <c r="AM63" s="13">
        <v>0.66666666666666663</v>
      </c>
      <c r="AN63" s="13">
        <v>2.2131147540983607</v>
      </c>
      <c r="AO63" s="22">
        <v>62</v>
      </c>
    </row>
    <row r="64" spans="1:41" x14ac:dyDescent="0.25">
      <c r="A64" t="s">
        <v>41</v>
      </c>
      <c r="B64" t="s">
        <v>140</v>
      </c>
      <c r="C64" t="s">
        <v>35</v>
      </c>
      <c r="D64" t="s">
        <v>36</v>
      </c>
      <c r="E64" t="s">
        <v>141</v>
      </c>
      <c r="F64" s="11">
        <v>0.72916666666666663</v>
      </c>
      <c r="G64">
        <v>3000</v>
      </c>
      <c r="H64">
        <v>45</v>
      </c>
      <c r="J64" t="s">
        <v>142</v>
      </c>
      <c r="K64" t="s">
        <v>80</v>
      </c>
      <c r="L64">
        <v>0</v>
      </c>
      <c r="M64">
        <v>0</v>
      </c>
      <c r="N64" t="s">
        <v>30</v>
      </c>
      <c r="O64" t="s">
        <v>30</v>
      </c>
      <c r="P64" s="13">
        <v>0</v>
      </c>
      <c r="Q64" s="13">
        <v>0</v>
      </c>
      <c r="R64" s="13">
        <v>0</v>
      </c>
      <c r="S64" s="13">
        <v>0</v>
      </c>
      <c r="T64" s="13">
        <v>1.25</v>
      </c>
      <c r="U64" s="13">
        <v>1.5</v>
      </c>
      <c r="V64" s="13">
        <v>-0.25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2.5</v>
      </c>
      <c r="AD64" s="13">
        <v>0.5</v>
      </c>
      <c r="AE64" s="13">
        <v>2</v>
      </c>
      <c r="AF64" s="13">
        <v>0</v>
      </c>
      <c r="AG64" s="13">
        <v>2.5</v>
      </c>
      <c r="AH64" s="13">
        <v>-2.5</v>
      </c>
      <c r="AI64" s="13">
        <v>1</v>
      </c>
      <c r="AJ64" s="13">
        <v>1</v>
      </c>
      <c r="AK64" s="13">
        <v>0</v>
      </c>
      <c r="AL64" s="13">
        <v>5</v>
      </c>
      <c r="AM64" s="13">
        <v>0</v>
      </c>
      <c r="AN64" s="13">
        <v>1.25</v>
      </c>
      <c r="AO64" s="22">
        <v>63</v>
      </c>
    </row>
    <row r="65" spans="1:41" x14ac:dyDescent="0.25">
      <c r="A65" t="s">
        <v>47</v>
      </c>
      <c r="B65" t="s">
        <v>143</v>
      </c>
      <c r="C65" t="s">
        <v>35</v>
      </c>
      <c r="D65" t="s">
        <v>36</v>
      </c>
      <c r="E65" t="s">
        <v>64</v>
      </c>
      <c r="F65" s="11">
        <v>0.6875</v>
      </c>
      <c r="G65">
        <v>5273</v>
      </c>
      <c r="H65">
        <v>9</v>
      </c>
      <c r="J65" t="s">
        <v>58</v>
      </c>
      <c r="K65" t="s">
        <v>80</v>
      </c>
      <c r="L65">
        <v>3</v>
      </c>
      <c r="M65">
        <v>0</v>
      </c>
      <c r="N65" t="s">
        <v>32</v>
      </c>
      <c r="O65" t="s">
        <v>31</v>
      </c>
      <c r="P65" s="13">
        <v>3</v>
      </c>
      <c r="Q65" s="13">
        <v>0.25</v>
      </c>
      <c r="R65" s="13">
        <v>0.5</v>
      </c>
      <c r="S65" s="13">
        <v>-0.25</v>
      </c>
      <c r="T65" s="13">
        <v>1</v>
      </c>
      <c r="U65" s="13">
        <v>1.2</v>
      </c>
      <c r="V65" s="13">
        <v>-0.19999999999999996</v>
      </c>
      <c r="W65" s="13">
        <v>0</v>
      </c>
      <c r="X65" s="13">
        <v>1</v>
      </c>
      <c r="Y65" s="13">
        <v>-1</v>
      </c>
      <c r="Z65" s="13">
        <v>0.5</v>
      </c>
      <c r="AA65" s="13">
        <v>2.5</v>
      </c>
      <c r="AB65" s="13">
        <v>-2</v>
      </c>
      <c r="AC65" s="13">
        <v>2.5</v>
      </c>
      <c r="AD65" s="13">
        <v>0.5</v>
      </c>
      <c r="AE65" s="13">
        <v>2</v>
      </c>
      <c r="AF65" s="13">
        <v>0</v>
      </c>
      <c r="AG65" s="13">
        <v>1.6666666666666667</v>
      </c>
      <c r="AH65" s="13">
        <v>-1.6666666666666667</v>
      </c>
      <c r="AI65" s="13">
        <v>3</v>
      </c>
      <c r="AJ65" s="13">
        <v>0</v>
      </c>
      <c r="AK65" s="13">
        <v>0</v>
      </c>
      <c r="AL65" s="13">
        <v>6</v>
      </c>
      <c r="AM65" s="13">
        <v>0</v>
      </c>
      <c r="AN65" s="13">
        <v>1.2</v>
      </c>
      <c r="AO65" s="22">
        <v>64</v>
      </c>
    </row>
    <row r="66" spans="1:41" x14ac:dyDescent="0.25">
      <c r="A66" t="s">
        <v>59</v>
      </c>
      <c r="B66" t="s">
        <v>144</v>
      </c>
      <c r="C66" t="s">
        <v>35</v>
      </c>
      <c r="D66" t="s">
        <v>36</v>
      </c>
      <c r="E66" t="s">
        <v>61</v>
      </c>
      <c r="F66" s="11">
        <v>0.87847222222222221</v>
      </c>
      <c r="G66">
        <v>5892</v>
      </c>
      <c r="H66">
        <v>4</v>
      </c>
      <c r="J66" t="s">
        <v>80</v>
      </c>
      <c r="K66" t="s">
        <v>145</v>
      </c>
      <c r="L66">
        <v>0</v>
      </c>
      <c r="M66">
        <v>0</v>
      </c>
      <c r="N66" t="s">
        <v>30</v>
      </c>
      <c r="O66" t="s">
        <v>30</v>
      </c>
      <c r="P66" s="13">
        <v>0</v>
      </c>
      <c r="Q66" s="13">
        <v>0.83333333333333337</v>
      </c>
      <c r="R66" s="13">
        <v>0.16666666666666666</v>
      </c>
      <c r="S66" s="13">
        <v>0.66666666666666674</v>
      </c>
      <c r="T66" s="13">
        <v>0</v>
      </c>
      <c r="U66" s="13">
        <v>0</v>
      </c>
      <c r="V66" s="13">
        <v>0</v>
      </c>
      <c r="W66" s="13">
        <v>2.5</v>
      </c>
      <c r="X66" s="13">
        <v>0.5</v>
      </c>
      <c r="Y66" s="13">
        <v>2</v>
      </c>
      <c r="Z66" s="13">
        <v>0</v>
      </c>
      <c r="AA66" s="13">
        <v>2</v>
      </c>
      <c r="AB66" s="13">
        <v>-2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1</v>
      </c>
      <c r="AJ66" s="13">
        <v>1</v>
      </c>
      <c r="AK66" s="13">
        <v>6</v>
      </c>
      <c r="AL66" s="13">
        <v>0</v>
      </c>
      <c r="AM66" s="13">
        <v>1</v>
      </c>
      <c r="AN66" s="13">
        <v>0</v>
      </c>
      <c r="AO66" s="22">
        <v>65</v>
      </c>
    </row>
    <row r="67" spans="1:41" x14ac:dyDescent="0.25">
      <c r="A67" t="s">
        <v>47</v>
      </c>
      <c r="B67" t="s">
        <v>146</v>
      </c>
      <c r="C67" t="s">
        <v>35</v>
      </c>
      <c r="D67" t="s">
        <v>36</v>
      </c>
      <c r="E67" t="s">
        <v>64</v>
      </c>
      <c r="F67" s="11">
        <v>0.66666666666666663</v>
      </c>
      <c r="G67">
        <v>6184</v>
      </c>
      <c r="H67">
        <v>3</v>
      </c>
      <c r="J67" t="s">
        <v>80</v>
      </c>
      <c r="K67" t="s">
        <v>68</v>
      </c>
      <c r="L67">
        <v>2</v>
      </c>
      <c r="M67">
        <v>3</v>
      </c>
      <c r="N67" t="s">
        <v>31</v>
      </c>
      <c r="O67" t="s">
        <v>32</v>
      </c>
      <c r="P67" s="13">
        <v>-1</v>
      </c>
      <c r="Q67" s="13">
        <v>0.7142857142857143</v>
      </c>
      <c r="R67" s="13">
        <v>0.14285714285714285</v>
      </c>
      <c r="S67" s="13">
        <v>0.5714285714285714</v>
      </c>
      <c r="T67" s="13">
        <v>0.8</v>
      </c>
      <c r="U67" s="13">
        <v>2.6</v>
      </c>
      <c r="V67" s="13">
        <v>-1.8</v>
      </c>
      <c r="W67" s="13">
        <v>1.6666666666666667</v>
      </c>
      <c r="X67" s="13">
        <v>0.33333333333333331</v>
      </c>
      <c r="Y67" s="13">
        <v>1.3333333333333335</v>
      </c>
      <c r="Z67" s="13">
        <v>0</v>
      </c>
      <c r="AA67" s="13">
        <v>2</v>
      </c>
      <c r="AB67" s="13">
        <v>-2</v>
      </c>
      <c r="AC67" s="13">
        <v>1</v>
      </c>
      <c r="AD67" s="13">
        <v>1.3333333333333333</v>
      </c>
      <c r="AE67" s="13">
        <v>-0.33333333333333326</v>
      </c>
      <c r="AF67" s="13">
        <v>0.5</v>
      </c>
      <c r="AG67" s="13">
        <v>4.5</v>
      </c>
      <c r="AH67" s="13">
        <v>-4</v>
      </c>
      <c r="AI67" s="13">
        <v>0</v>
      </c>
      <c r="AJ67" s="13">
        <v>3</v>
      </c>
      <c r="AK67" s="13">
        <v>7</v>
      </c>
      <c r="AL67" s="13">
        <v>4</v>
      </c>
      <c r="AM67" s="13">
        <v>1</v>
      </c>
      <c r="AN67" s="13">
        <v>0.8</v>
      </c>
      <c r="AO67" s="22">
        <v>66</v>
      </c>
    </row>
    <row r="68" spans="1:41" x14ac:dyDescent="0.25">
      <c r="A68" t="s">
        <v>59</v>
      </c>
      <c r="B68" t="s">
        <v>53</v>
      </c>
      <c r="C68" t="s">
        <v>35</v>
      </c>
      <c r="D68" t="s">
        <v>54</v>
      </c>
      <c r="E68" t="s">
        <v>46</v>
      </c>
      <c r="F68" s="11">
        <v>0.75</v>
      </c>
      <c r="G68">
        <v>9000</v>
      </c>
      <c r="H68">
        <v>3</v>
      </c>
      <c r="J68" t="s">
        <v>145</v>
      </c>
      <c r="K68" t="s">
        <v>80</v>
      </c>
      <c r="L68">
        <v>1</v>
      </c>
      <c r="M68">
        <v>2</v>
      </c>
      <c r="N68" t="s">
        <v>31</v>
      </c>
      <c r="O68" t="s">
        <v>32</v>
      </c>
      <c r="P68" s="13">
        <v>-1</v>
      </c>
      <c r="Q68" s="13">
        <v>0</v>
      </c>
      <c r="R68" s="13">
        <v>0</v>
      </c>
      <c r="S68" s="13">
        <v>0</v>
      </c>
      <c r="T68" s="13">
        <v>0.875</v>
      </c>
      <c r="U68" s="13">
        <v>1.5</v>
      </c>
      <c r="V68" s="13">
        <v>-0.625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1.75</v>
      </c>
      <c r="AD68" s="13">
        <v>1</v>
      </c>
      <c r="AE68" s="13">
        <v>0.75</v>
      </c>
      <c r="AF68" s="13">
        <v>0</v>
      </c>
      <c r="AG68" s="13">
        <v>2</v>
      </c>
      <c r="AH68" s="13">
        <v>-2</v>
      </c>
      <c r="AI68" s="13">
        <v>0</v>
      </c>
      <c r="AJ68" s="13">
        <v>3</v>
      </c>
      <c r="AK68" s="13">
        <v>1</v>
      </c>
      <c r="AL68" s="13">
        <v>7</v>
      </c>
      <c r="AM68" s="13">
        <v>1</v>
      </c>
      <c r="AN68" s="13">
        <v>0.875</v>
      </c>
      <c r="AO68" s="22">
        <v>67</v>
      </c>
    </row>
    <row r="69" spans="1:41" x14ac:dyDescent="0.25">
      <c r="A69" t="s">
        <v>47</v>
      </c>
      <c r="B69" t="s">
        <v>147</v>
      </c>
      <c r="C69" t="s">
        <v>35</v>
      </c>
      <c r="D69" t="s">
        <v>54</v>
      </c>
      <c r="E69" t="s">
        <v>64</v>
      </c>
      <c r="F69" s="11">
        <v>0.6875</v>
      </c>
      <c r="G69">
        <v>26000</v>
      </c>
      <c r="H69">
        <v>4</v>
      </c>
      <c r="J69" t="s">
        <v>71</v>
      </c>
      <c r="K69" t="s">
        <v>80</v>
      </c>
      <c r="L69">
        <v>2</v>
      </c>
      <c r="M69">
        <v>2</v>
      </c>
      <c r="N69" t="s">
        <v>30</v>
      </c>
      <c r="O69" t="s">
        <v>30</v>
      </c>
      <c r="P69" s="13">
        <v>0</v>
      </c>
      <c r="Q69" s="13">
        <v>1.25</v>
      </c>
      <c r="R69" s="13">
        <v>1.75</v>
      </c>
      <c r="S69" s="13">
        <v>-0.5</v>
      </c>
      <c r="T69" s="13">
        <v>1</v>
      </c>
      <c r="U69" s="13">
        <v>1.4444444444444444</v>
      </c>
      <c r="V69" s="13">
        <v>-0.44444444444444442</v>
      </c>
      <c r="W69" s="13">
        <v>1.5</v>
      </c>
      <c r="X69" s="13">
        <v>3.5</v>
      </c>
      <c r="Y69" s="13">
        <v>-2</v>
      </c>
      <c r="Z69" s="13">
        <v>1</v>
      </c>
      <c r="AA69" s="13">
        <v>1.5</v>
      </c>
      <c r="AB69" s="13">
        <v>-0.5</v>
      </c>
      <c r="AC69" s="13">
        <v>1.75</v>
      </c>
      <c r="AD69" s="13">
        <v>1</v>
      </c>
      <c r="AE69" s="13">
        <v>0.75</v>
      </c>
      <c r="AF69" s="13">
        <v>0.4</v>
      </c>
      <c r="AG69" s="13">
        <v>1.8</v>
      </c>
      <c r="AH69" s="13">
        <v>-1.4</v>
      </c>
      <c r="AI69" s="13">
        <v>1</v>
      </c>
      <c r="AJ69" s="13">
        <v>1</v>
      </c>
      <c r="AK69" s="13">
        <v>1</v>
      </c>
      <c r="AL69" s="13">
        <v>10</v>
      </c>
      <c r="AM69" s="13">
        <v>0.25</v>
      </c>
      <c r="AN69" s="13">
        <v>1.1111111111111112</v>
      </c>
      <c r="AO69" s="22">
        <v>68</v>
      </c>
    </row>
    <row r="70" spans="1:41" x14ac:dyDescent="0.25">
      <c r="A70" t="s">
        <v>47</v>
      </c>
      <c r="B70" t="s">
        <v>57</v>
      </c>
      <c r="C70" t="s">
        <v>35</v>
      </c>
      <c r="D70" t="s">
        <v>54</v>
      </c>
      <c r="E70" t="s">
        <v>43</v>
      </c>
      <c r="F70" s="11">
        <v>0.77083333333333337</v>
      </c>
      <c r="G70">
        <v>6512</v>
      </c>
      <c r="H70">
        <v>6</v>
      </c>
      <c r="J70" t="s">
        <v>80</v>
      </c>
      <c r="K70" t="s">
        <v>0</v>
      </c>
      <c r="L70">
        <v>2</v>
      </c>
      <c r="M70">
        <v>0</v>
      </c>
      <c r="N70" t="s">
        <v>32</v>
      </c>
      <c r="O70" t="s">
        <v>31</v>
      </c>
      <c r="P70" s="13">
        <v>2</v>
      </c>
      <c r="Q70" s="13">
        <v>1.1000000000000001</v>
      </c>
      <c r="R70" s="13">
        <v>0.4</v>
      </c>
      <c r="S70" s="13">
        <v>0.70000000000000007</v>
      </c>
      <c r="T70" s="13">
        <v>0.75</v>
      </c>
      <c r="U70" s="13">
        <v>1</v>
      </c>
      <c r="V70" s="13">
        <v>-0.25</v>
      </c>
      <c r="W70" s="13">
        <v>1.75</v>
      </c>
      <c r="X70" s="13">
        <v>1</v>
      </c>
      <c r="Y70" s="13">
        <v>0.75</v>
      </c>
      <c r="Z70" s="13">
        <v>0.66666666666666663</v>
      </c>
      <c r="AA70" s="13">
        <v>1.8333333333333333</v>
      </c>
      <c r="AB70" s="13">
        <v>-1.1666666666666665</v>
      </c>
      <c r="AC70" s="13">
        <v>1</v>
      </c>
      <c r="AD70" s="13">
        <v>1.5</v>
      </c>
      <c r="AE70" s="13">
        <v>-0.5</v>
      </c>
      <c r="AF70" s="13">
        <v>0.5</v>
      </c>
      <c r="AG70" s="13">
        <v>0.5</v>
      </c>
      <c r="AH70" s="13">
        <v>0</v>
      </c>
      <c r="AI70" s="13">
        <v>3</v>
      </c>
      <c r="AJ70" s="13">
        <v>0</v>
      </c>
      <c r="AK70" s="13">
        <v>11</v>
      </c>
      <c r="AL70" s="13">
        <v>5</v>
      </c>
      <c r="AM70" s="13">
        <v>1.1000000000000001</v>
      </c>
      <c r="AN70" s="13">
        <v>1.25</v>
      </c>
      <c r="AO70" s="22">
        <v>69</v>
      </c>
    </row>
    <row r="71" spans="1:41" x14ac:dyDescent="0.25">
      <c r="A71" t="s">
        <v>59</v>
      </c>
      <c r="B71" t="s">
        <v>60</v>
      </c>
      <c r="C71" t="s">
        <v>35</v>
      </c>
      <c r="D71" t="s">
        <v>54</v>
      </c>
      <c r="E71" t="s">
        <v>61</v>
      </c>
      <c r="F71" s="11">
        <v>0.86458333333333337</v>
      </c>
      <c r="G71">
        <v>15000</v>
      </c>
      <c r="H71">
        <v>5</v>
      </c>
      <c r="J71" t="s">
        <v>148</v>
      </c>
      <c r="K71" t="s">
        <v>80</v>
      </c>
      <c r="L71">
        <v>1</v>
      </c>
      <c r="M71">
        <v>2</v>
      </c>
      <c r="N71" t="s">
        <v>31</v>
      </c>
      <c r="O71" t="s">
        <v>32</v>
      </c>
      <c r="P71" s="13">
        <v>-1</v>
      </c>
      <c r="Q71" s="13">
        <v>0</v>
      </c>
      <c r="R71" s="13">
        <v>0</v>
      </c>
      <c r="S71" s="13">
        <v>0</v>
      </c>
      <c r="T71" s="13">
        <v>1.1818181818181819</v>
      </c>
      <c r="U71" s="13">
        <v>1.3636363636363635</v>
      </c>
      <c r="V71" s="13">
        <v>-0.18181818181818166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1.8</v>
      </c>
      <c r="AD71" s="13">
        <v>0.8</v>
      </c>
      <c r="AE71" s="13">
        <v>1</v>
      </c>
      <c r="AF71" s="13">
        <v>0.66666666666666663</v>
      </c>
      <c r="AG71" s="13">
        <v>1.8333333333333333</v>
      </c>
      <c r="AH71" s="13">
        <v>-1.1666666666666665</v>
      </c>
      <c r="AI71" s="13">
        <v>0</v>
      </c>
      <c r="AJ71" s="13">
        <v>3</v>
      </c>
      <c r="AK71" s="13">
        <v>0</v>
      </c>
      <c r="AL71" s="13">
        <v>14</v>
      </c>
      <c r="AM71" s="13">
        <v>0</v>
      </c>
      <c r="AN71" s="13">
        <v>1.2727272727272727</v>
      </c>
      <c r="AO71" s="22">
        <v>70</v>
      </c>
    </row>
    <row r="72" spans="1:41" x14ac:dyDescent="0.25">
      <c r="A72" t="s">
        <v>47</v>
      </c>
      <c r="B72" t="s">
        <v>63</v>
      </c>
      <c r="C72" t="s">
        <v>35</v>
      </c>
      <c r="D72" t="s">
        <v>54</v>
      </c>
      <c r="E72" t="s">
        <v>64</v>
      </c>
      <c r="F72" s="11">
        <v>0.79166666666666663</v>
      </c>
      <c r="G72">
        <v>4500</v>
      </c>
      <c r="H72">
        <v>3</v>
      </c>
      <c r="J72" t="s">
        <v>76</v>
      </c>
      <c r="K72" t="s">
        <v>80</v>
      </c>
      <c r="L72">
        <v>1</v>
      </c>
      <c r="M72">
        <v>3</v>
      </c>
      <c r="N72" t="s">
        <v>31</v>
      </c>
      <c r="O72" t="s">
        <v>32</v>
      </c>
      <c r="P72" s="13">
        <v>-2</v>
      </c>
      <c r="Q72" s="13">
        <v>0.6</v>
      </c>
      <c r="R72" s="13">
        <v>0.8</v>
      </c>
      <c r="S72" s="13">
        <v>-0.20000000000000007</v>
      </c>
      <c r="T72" s="13">
        <v>1.25</v>
      </c>
      <c r="U72" s="13">
        <v>1.3333333333333333</v>
      </c>
      <c r="V72" s="13">
        <v>-8.3333333333333259E-2</v>
      </c>
      <c r="W72" s="13">
        <v>1</v>
      </c>
      <c r="X72" s="13">
        <v>1.3333333333333333</v>
      </c>
      <c r="Y72" s="13">
        <v>-0.33333333333333326</v>
      </c>
      <c r="Z72" s="13">
        <v>0</v>
      </c>
      <c r="AA72" s="13">
        <v>1.5</v>
      </c>
      <c r="AB72" s="13">
        <v>-1.5</v>
      </c>
      <c r="AC72" s="13">
        <v>1.8</v>
      </c>
      <c r="AD72" s="13">
        <v>0.8</v>
      </c>
      <c r="AE72" s="13">
        <v>1</v>
      </c>
      <c r="AF72" s="13">
        <v>0.8571428571428571</v>
      </c>
      <c r="AG72" s="13">
        <v>1.7142857142857142</v>
      </c>
      <c r="AH72" s="13">
        <v>-0.8571428571428571</v>
      </c>
      <c r="AI72" s="13">
        <v>0</v>
      </c>
      <c r="AJ72" s="13">
        <v>3</v>
      </c>
      <c r="AK72" s="13">
        <v>2</v>
      </c>
      <c r="AL72" s="13">
        <v>17</v>
      </c>
      <c r="AM72" s="13">
        <v>0.4</v>
      </c>
      <c r="AN72" s="13">
        <v>1.4166666666666667</v>
      </c>
      <c r="AO72" s="22">
        <v>71</v>
      </c>
    </row>
    <row r="73" spans="1:41" x14ac:dyDescent="0.25">
      <c r="A73" t="s">
        <v>59</v>
      </c>
      <c r="B73" t="s">
        <v>66</v>
      </c>
      <c r="C73" t="s">
        <v>35</v>
      </c>
      <c r="D73" t="s">
        <v>54</v>
      </c>
      <c r="E73" t="s">
        <v>61</v>
      </c>
      <c r="F73" s="11">
        <v>0.87847222222222221</v>
      </c>
      <c r="G73">
        <v>8000</v>
      </c>
      <c r="H73">
        <v>4</v>
      </c>
      <c r="J73" t="s">
        <v>80</v>
      </c>
      <c r="K73" t="s">
        <v>148</v>
      </c>
      <c r="L73">
        <v>0</v>
      </c>
      <c r="M73">
        <v>1</v>
      </c>
      <c r="N73" t="s">
        <v>31</v>
      </c>
      <c r="O73" t="s">
        <v>32</v>
      </c>
      <c r="P73" s="13">
        <v>-1</v>
      </c>
      <c r="Q73" s="13">
        <v>1.3846153846153846</v>
      </c>
      <c r="R73" s="13">
        <v>0.30769230769230771</v>
      </c>
      <c r="S73" s="13">
        <v>1.0769230769230769</v>
      </c>
      <c r="T73" s="13">
        <v>1</v>
      </c>
      <c r="U73" s="13">
        <v>2</v>
      </c>
      <c r="V73" s="13">
        <v>-1</v>
      </c>
      <c r="W73" s="13">
        <v>1.8</v>
      </c>
      <c r="X73" s="13">
        <v>0.8</v>
      </c>
      <c r="Y73" s="13">
        <v>1</v>
      </c>
      <c r="Z73" s="13">
        <v>1.125</v>
      </c>
      <c r="AA73" s="13">
        <v>1.625</v>
      </c>
      <c r="AB73" s="13">
        <v>-0.5</v>
      </c>
      <c r="AC73" s="13">
        <v>1</v>
      </c>
      <c r="AD73" s="13">
        <v>2</v>
      </c>
      <c r="AE73" s="13">
        <v>-1</v>
      </c>
      <c r="AF73" s="13">
        <v>0</v>
      </c>
      <c r="AG73" s="13">
        <v>0</v>
      </c>
      <c r="AH73" s="13">
        <v>0</v>
      </c>
      <c r="AI73" s="13">
        <v>0</v>
      </c>
      <c r="AJ73" s="13">
        <v>3</v>
      </c>
      <c r="AK73" s="13">
        <v>20</v>
      </c>
      <c r="AL73" s="13">
        <v>0</v>
      </c>
      <c r="AM73" s="13">
        <v>1.5384615384615385</v>
      </c>
      <c r="AN73" s="13">
        <v>0</v>
      </c>
      <c r="AO73" s="22">
        <v>72</v>
      </c>
    </row>
    <row r="74" spans="1:41" x14ac:dyDescent="0.25">
      <c r="A74" t="s">
        <v>47</v>
      </c>
      <c r="B74" t="s">
        <v>67</v>
      </c>
      <c r="C74" t="s">
        <v>35</v>
      </c>
      <c r="D74" t="s">
        <v>54</v>
      </c>
      <c r="E74" t="s">
        <v>64</v>
      </c>
      <c r="F74" s="11">
        <v>0.79166666666666663</v>
      </c>
      <c r="G74">
        <v>3300</v>
      </c>
      <c r="H74">
        <v>3</v>
      </c>
      <c r="J74" t="s">
        <v>56</v>
      </c>
      <c r="K74" t="s">
        <v>80</v>
      </c>
      <c r="L74">
        <v>1</v>
      </c>
      <c r="M74">
        <v>3</v>
      </c>
      <c r="N74" t="s">
        <v>31</v>
      </c>
      <c r="O74" t="s">
        <v>32</v>
      </c>
      <c r="P74" s="13">
        <v>-2</v>
      </c>
      <c r="Q74" s="13">
        <v>1.25</v>
      </c>
      <c r="R74" s="13">
        <v>1.75</v>
      </c>
      <c r="S74" s="13">
        <v>-0.5</v>
      </c>
      <c r="T74" s="13">
        <v>1.2857142857142858</v>
      </c>
      <c r="U74" s="13">
        <v>1.2857142857142858</v>
      </c>
      <c r="V74" s="13">
        <v>0</v>
      </c>
      <c r="W74" s="13">
        <v>1.5</v>
      </c>
      <c r="X74" s="13">
        <v>3.5</v>
      </c>
      <c r="Y74" s="13">
        <v>-2</v>
      </c>
      <c r="Z74" s="13">
        <v>1</v>
      </c>
      <c r="AA74" s="13">
        <v>3.5</v>
      </c>
      <c r="AB74" s="13">
        <v>-2.5</v>
      </c>
      <c r="AC74" s="13">
        <v>1.5</v>
      </c>
      <c r="AD74" s="13">
        <v>0.83333333333333337</v>
      </c>
      <c r="AE74" s="13">
        <v>0.66666666666666663</v>
      </c>
      <c r="AF74" s="13">
        <v>1.125</v>
      </c>
      <c r="AG74" s="13">
        <v>1.625</v>
      </c>
      <c r="AH74" s="13">
        <v>-0.5</v>
      </c>
      <c r="AI74" s="13">
        <v>0</v>
      </c>
      <c r="AJ74" s="13">
        <v>3</v>
      </c>
      <c r="AK74" s="13">
        <v>1</v>
      </c>
      <c r="AL74" s="13">
        <v>20</v>
      </c>
      <c r="AM74" s="13">
        <v>0.25</v>
      </c>
      <c r="AN74" s="13">
        <v>1.4285714285714286</v>
      </c>
      <c r="AO74" s="22">
        <v>73</v>
      </c>
    </row>
    <row r="75" spans="1:41" x14ac:dyDescent="0.25">
      <c r="A75" t="s">
        <v>47</v>
      </c>
      <c r="B75" t="s">
        <v>149</v>
      </c>
      <c r="C75" t="s">
        <v>35</v>
      </c>
      <c r="D75" t="s">
        <v>70</v>
      </c>
      <c r="E75" t="s">
        <v>43</v>
      </c>
      <c r="F75" s="11">
        <v>0.77083333333333337</v>
      </c>
      <c r="G75">
        <v>5878</v>
      </c>
      <c r="H75">
        <v>13</v>
      </c>
      <c r="J75" t="s">
        <v>80</v>
      </c>
      <c r="K75" t="s">
        <v>49</v>
      </c>
      <c r="L75">
        <v>2</v>
      </c>
      <c r="M75">
        <v>2</v>
      </c>
      <c r="N75" t="s">
        <v>30</v>
      </c>
      <c r="O75" t="s">
        <v>30</v>
      </c>
      <c r="P75" s="13">
        <v>0</v>
      </c>
      <c r="Q75" s="13">
        <v>1.4</v>
      </c>
      <c r="R75" s="13">
        <v>0.33333333333333331</v>
      </c>
      <c r="S75" s="13">
        <v>1.0666666666666667</v>
      </c>
      <c r="T75" s="13">
        <v>0.25</v>
      </c>
      <c r="U75" s="13">
        <v>1.5</v>
      </c>
      <c r="V75" s="13">
        <v>-1.25</v>
      </c>
      <c r="W75" s="13">
        <v>1.5</v>
      </c>
      <c r="X75" s="13">
        <v>0.83333333333333337</v>
      </c>
      <c r="Y75" s="13">
        <v>0.66666666666666663</v>
      </c>
      <c r="Z75" s="13">
        <v>1.3333333333333333</v>
      </c>
      <c r="AA75" s="13">
        <v>1.5555555555555556</v>
      </c>
      <c r="AB75" s="13">
        <v>-0.22222222222222232</v>
      </c>
      <c r="AC75" s="13">
        <v>0</v>
      </c>
      <c r="AD75" s="13">
        <v>1</v>
      </c>
      <c r="AE75" s="13">
        <v>-1</v>
      </c>
      <c r="AF75" s="13">
        <v>0.5</v>
      </c>
      <c r="AG75" s="13">
        <v>2</v>
      </c>
      <c r="AH75" s="13">
        <v>-1.5</v>
      </c>
      <c r="AI75" s="13">
        <v>1</v>
      </c>
      <c r="AJ75" s="13">
        <v>1</v>
      </c>
      <c r="AK75" s="13">
        <v>23</v>
      </c>
      <c r="AL75" s="13">
        <v>1</v>
      </c>
      <c r="AM75" s="13">
        <v>1.5333333333333334</v>
      </c>
      <c r="AN75" s="13">
        <v>0.25</v>
      </c>
      <c r="AO75" s="22">
        <v>74</v>
      </c>
    </row>
    <row r="76" spans="1:41" x14ac:dyDescent="0.25">
      <c r="A76" t="s">
        <v>47</v>
      </c>
      <c r="B76" t="s">
        <v>73</v>
      </c>
      <c r="C76" t="s">
        <v>35</v>
      </c>
      <c r="D76" t="s">
        <v>70</v>
      </c>
      <c r="E76" t="s">
        <v>61</v>
      </c>
      <c r="F76" s="11">
        <v>0.79166666666666663</v>
      </c>
      <c r="G76">
        <v>31409</v>
      </c>
      <c r="H76">
        <v>5</v>
      </c>
      <c r="J76" t="s">
        <v>80</v>
      </c>
      <c r="K76" t="s">
        <v>150</v>
      </c>
      <c r="L76">
        <v>1</v>
      </c>
      <c r="M76">
        <v>5</v>
      </c>
      <c r="N76" t="s">
        <v>31</v>
      </c>
      <c r="O76" t="s">
        <v>32</v>
      </c>
      <c r="P76" s="13">
        <v>-4</v>
      </c>
      <c r="Q76" s="13">
        <v>1.4375</v>
      </c>
      <c r="R76" s="13">
        <v>0.4375</v>
      </c>
      <c r="S76" s="13">
        <v>1</v>
      </c>
      <c r="T76" s="13">
        <v>0</v>
      </c>
      <c r="U76" s="13">
        <v>0</v>
      </c>
      <c r="V76" s="13">
        <v>0</v>
      </c>
      <c r="W76" s="13">
        <v>1.5714285714285714</v>
      </c>
      <c r="X76" s="13">
        <v>1</v>
      </c>
      <c r="Y76" s="13">
        <v>0.5714285714285714</v>
      </c>
      <c r="Z76" s="13">
        <v>1.3333333333333333</v>
      </c>
      <c r="AA76" s="13">
        <v>1.5555555555555556</v>
      </c>
      <c r="AB76" s="13">
        <v>-0.22222222222222232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3</v>
      </c>
      <c r="AK76" s="13">
        <v>24</v>
      </c>
      <c r="AL76" s="13">
        <v>0</v>
      </c>
      <c r="AM76" s="13">
        <v>1.5</v>
      </c>
      <c r="AN76" s="13">
        <v>0</v>
      </c>
      <c r="AO76" s="22">
        <v>75</v>
      </c>
    </row>
    <row r="77" spans="1:41" x14ac:dyDescent="0.25">
      <c r="A77" t="s">
        <v>47</v>
      </c>
      <c r="B77" t="s">
        <v>75</v>
      </c>
      <c r="C77" t="s">
        <v>35</v>
      </c>
      <c r="D77" t="s">
        <v>70</v>
      </c>
      <c r="E77" t="s">
        <v>64</v>
      </c>
      <c r="F77" s="11">
        <v>0.79166666666666663</v>
      </c>
      <c r="G77">
        <v>4424</v>
      </c>
      <c r="H77">
        <v>3</v>
      </c>
      <c r="J77" t="s">
        <v>80</v>
      </c>
      <c r="K77" t="s">
        <v>65</v>
      </c>
      <c r="L77">
        <v>5</v>
      </c>
      <c r="M77">
        <v>1</v>
      </c>
      <c r="N77" t="s">
        <v>32</v>
      </c>
      <c r="O77" t="s">
        <v>31</v>
      </c>
      <c r="P77" s="13">
        <v>4</v>
      </c>
      <c r="Q77" s="13">
        <v>1.411764705882353</v>
      </c>
      <c r="R77" s="13">
        <v>0.70588235294117652</v>
      </c>
      <c r="S77" s="13">
        <v>0.70588235294117652</v>
      </c>
      <c r="T77" s="13">
        <v>0.5</v>
      </c>
      <c r="U77" s="13">
        <v>3.5</v>
      </c>
      <c r="V77" s="13">
        <v>-3</v>
      </c>
      <c r="W77" s="13">
        <v>1.5</v>
      </c>
      <c r="X77" s="13">
        <v>1.5</v>
      </c>
      <c r="Y77" s="13">
        <v>0</v>
      </c>
      <c r="Z77" s="13">
        <v>1.3333333333333333</v>
      </c>
      <c r="AA77" s="13">
        <v>1.5555555555555556</v>
      </c>
      <c r="AB77" s="13">
        <v>-0.22222222222222232</v>
      </c>
      <c r="AC77" s="13">
        <v>0.5</v>
      </c>
      <c r="AD77" s="13">
        <v>2.5</v>
      </c>
      <c r="AE77" s="13">
        <v>-2</v>
      </c>
      <c r="AF77" s="13">
        <v>0.5</v>
      </c>
      <c r="AG77" s="13">
        <v>4.5</v>
      </c>
      <c r="AH77" s="13">
        <v>-4</v>
      </c>
      <c r="AI77" s="13">
        <v>3</v>
      </c>
      <c r="AJ77" s="13">
        <v>0</v>
      </c>
      <c r="AK77" s="13">
        <v>24</v>
      </c>
      <c r="AL77" s="13">
        <v>0</v>
      </c>
      <c r="AM77" s="13">
        <v>1.411764705882353</v>
      </c>
      <c r="AN77" s="13">
        <v>0</v>
      </c>
      <c r="AO77" s="22">
        <v>76</v>
      </c>
    </row>
    <row r="78" spans="1:41" x14ac:dyDescent="0.25">
      <c r="A78" t="s">
        <v>41</v>
      </c>
      <c r="B78" t="s">
        <v>151</v>
      </c>
      <c r="C78" t="s">
        <v>35</v>
      </c>
      <c r="D78" t="s">
        <v>70</v>
      </c>
      <c r="E78" t="s">
        <v>46</v>
      </c>
      <c r="F78" s="11">
        <v>0.77083333333333337</v>
      </c>
      <c r="G78">
        <v>2050</v>
      </c>
      <c r="H78">
        <v>3</v>
      </c>
      <c r="J78" t="s">
        <v>152</v>
      </c>
      <c r="K78" t="s">
        <v>80</v>
      </c>
      <c r="L78">
        <v>0</v>
      </c>
      <c r="M78">
        <v>3</v>
      </c>
      <c r="N78" t="s">
        <v>31</v>
      </c>
      <c r="O78" t="s">
        <v>32</v>
      </c>
      <c r="P78" s="13">
        <v>-3</v>
      </c>
      <c r="Q78" s="13">
        <v>0</v>
      </c>
      <c r="R78" s="13">
        <v>0</v>
      </c>
      <c r="S78" s="13">
        <v>0</v>
      </c>
      <c r="T78" s="13">
        <v>1.6111111111111112</v>
      </c>
      <c r="U78" s="13">
        <v>1.5</v>
      </c>
      <c r="V78" s="13">
        <v>0.11111111111111116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1.8888888888888888</v>
      </c>
      <c r="AD78" s="13">
        <v>1.4444444444444444</v>
      </c>
      <c r="AE78" s="13">
        <v>0.44444444444444442</v>
      </c>
      <c r="AF78" s="13">
        <v>1.3333333333333333</v>
      </c>
      <c r="AG78" s="13">
        <v>1.5555555555555556</v>
      </c>
      <c r="AH78" s="13">
        <v>-0.22222222222222232</v>
      </c>
      <c r="AI78" s="13">
        <v>0</v>
      </c>
      <c r="AJ78" s="13">
        <v>3</v>
      </c>
      <c r="AK78" s="13">
        <v>0</v>
      </c>
      <c r="AL78" s="13">
        <v>27</v>
      </c>
      <c r="AM78" s="13">
        <v>0</v>
      </c>
      <c r="AN78" s="13">
        <v>1.5</v>
      </c>
      <c r="AO78" s="22">
        <v>77</v>
      </c>
    </row>
    <row r="79" spans="1:41" x14ac:dyDescent="0.25">
      <c r="A79" t="s">
        <v>47</v>
      </c>
      <c r="B79" t="s">
        <v>81</v>
      </c>
      <c r="C79" t="s">
        <v>35</v>
      </c>
      <c r="D79" t="s">
        <v>70</v>
      </c>
      <c r="E79" t="s">
        <v>61</v>
      </c>
      <c r="F79" s="11">
        <v>0.87847222222222221</v>
      </c>
      <c r="G79">
        <v>16954</v>
      </c>
      <c r="H79">
        <v>4</v>
      </c>
      <c r="J79" t="s">
        <v>153</v>
      </c>
      <c r="K79" t="s">
        <v>80</v>
      </c>
      <c r="L79">
        <v>2</v>
      </c>
      <c r="M79">
        <v>2</v>
      </c>
      <c r="N79" t="s">
        <v>30</v>
      </c>
      <c r="O79" t="s">
        <v>30</v>
      </c>
      <c r="P79" s="13">
        <v>0</v>
      </c>
      <c r="Q79" s="13">
        <v>0</v>
      </c>
      <c r="R79" s="13">
        <v>0</v>
      </c>
      <c r="S79" s="13">
        <v>0</v>
      </c>
      <c r="T79" s="13">
        <v>1.6842105263157894</v>
      </c>
      <c r="U79" s="13">
        <v>1.4210526315789473</v>
      </c>
      <c r="V79" s="13">
        <v>0.26315789473684204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1.8888888888888888</v>
      </c>
      <c r="AD79" s="13">
        <v>1.4444444444444444</v>
      </c>
      <c r="AE79" s="13">
        <v>0.44444444444444442</v>
      </c>
      <c r="AF79" s="13">
        <v>1.5</v>
      </c>
      <c r="AG79" s="13">
        <v>1.4</v>
      </c>
      <c r="AH79" s="13">
        <v>0.10000000000000009</v>
      </c>
      <c r="AI79" s="13">
        <v>1</v>
      </c>
      <c r="AJ79" s="13">
        <v>1</v>
      </c>
      <c r="AK79" s="13">
        <v>0</v>
      </c>
      <c r="AL79" s="13">
        <v>30</v>
      </c>
      <c r="AM79" s="13">
        <v>0</v>
      </c>
      <c r="AN79" s="13">
        <v>1.5789473684210527</v>
      </c>
      <c r="AO79" s="22">
        <v>78</v>
      </c>
    </row>
    <row r="80" spans="1:41" x14ac:dyDescent="0.25">
      <c r="A80" t="s">
        <v>47</v>
      </c>
      <c r="B80" t="s">
        <v>83</v>
      </c>
      <c r="C80" t="s">
        <v>35</v>
      </c>
      <c r="D80" t="s">
        <v>84</v>
      </c>
      <c r="E80" t="s">
        <v>64</v>
      </c>
      <c r="F80" s="11">
        <v>0.6875</v>
      </c>
      <c r="G80">
        <v>5850</v>
      </c>
      <c r="H80">
        <v>3</v>
      </c>
      <c r="J80" t="s">
        <v>80</v>
      </c>
      <c r="K80" t="s">
        <v>58</v>
      </c>
      <c r="L80">
        <v>2</v>
      </c>
      <c r="M80">
        <v>0</v>
      </c>
      <c r="N80" t="s">
        <v>32</v>
      </c>
      <c r="O80" t="s">
        <v>31</v>
      </c>
      <c r="P80" s="13">
        <v>2</v>
      </c>
      <c r="Q80" s="13">
        <v>1.7</v>
      </c>
      <c r="R80" s="13">
        <v>0.65</v>
      </c>
      <c r="S80" s="13">
        <v>1.0499999999999998</v>
      </c>
      <c r="T80" s="13">
        <v>0.8</v>
      </c>
      <c r="U80" s="13">
        <v>1.4</v>
      </c>
      <c r="V80" s="13">
        <v>-0.59999999999999987</v>
      </c>
      <c r="W80" s="13">
        <v>1.8888888888888888</v>
      </c>
      <c r="X80" s="13">
        <v>1.4444444444444444</v>
      </c>
      <c r="Y80" s="13">
        <v>0.44444444444444442</v>
      </c>
      <c r="Z80" s="13">
        <v>1.5454545454545454</v>
      </c>
      <c r="AA80" s="13">
        <v>1.4545454545454546</v>
      </c>
      <c r="AB80" s="13">
        <v>9.0909090909090828E-2</v>
      </c>
      <c r="AC80" s="13">
        <v>1</v>
      </c>
      <c r="AD80" s="13">
        <v>0.66666666666666663</v>
      </c>
      <c r="AE80" s="13">
        <v>0.33333333333333337</v>
      </c>
      <c r="AF80" s="13">
        <v>0.5</v>
      </c>
      <c r="AG80" s="13">
        <v>2.5</v>
      </c>
      <c r="AH80" s="13">
        <v>-2</v>
      </c>
      <c r="AI80" s="13">
        <v>3</v>
      </c>
      <c r="AJ80" s="13">
        <v>0</v>
      </c>
      <c r="AK80" s="13">
        <v>31</v>
      </c>
      <c r="AL80" s="13">
        <v>3</v>
      </c>
      <c r="AM80" s="13">
        <v>1.55</v>
      </c>
      <c r="AN80" s="13">
        <v>0.6</v>
      </c>
      <c r="AO80" s="22">
        <v>79</v>
      </c>
    </row>
    <row r="81" spans="1:41" x14ac:dyDescent="0.25">
      <c r="A81" t="s">
        <v>47</v>
      </c>
      <c r="B81" t="s">
        <v>154</v>
      </c>
      <c r="C81" t="s">
        <v>35</v>
      </c>
      <c r="D81" t="s">
        <v>84</v>
      </c>
      <c r="E81" t="s">
        <v>64</v>
      </c>
      <c r="F81" s="11">
        <v>0.6875</v>
      </c>
      <c r="G81">
        <v>11345</v>
      </c>
      <c r="H81">
        <v>14</v>
      </c>
      <c r="J81" t="s">
        <v>68</v>
      </c>
      <c r="K81" t="s">
        <v>80</v>
      </c>
      <c r="L81">
        <v>3</v>
      </c>
      <c r="M81">
        <v>0</v>
      </c>
      <c r="N81" t="s">
        <v>32</v>
      </c>
      <c r="O81" t="s">
        <v>31</v>
      </c>
      <c r="P81" s="13">
        <v>3</v>
      </c>
      <c r="Q81" s="13">
        <v>1.1666666666666667</v>
      </c>
      <c r="R81" s="13">
        <v>0.66666666666666663</v>
      </c>
      <c r="S81" s="13">
        <v>0.50000000000000011</v>
      </c>
      <c r="T81" s="13">
        <v>1.7142857142857142</v>
      </c>
      <c r="U81" s="13">
        <v>1.3809523809523809</v>
      </c>
      <c r="V81" s="13">
        <v>0.33333333333333326</v>
      </c>
      <c r="W81" s="13">
        <v>1</v>
      </c>
      <c r="X81" s="13">
        <v>1.3333333333333333</v>
      </c>
      <c r="Y81" s="13">
        <v>-0.33333333333333326</v>
      </c>
      <c r="Z81" s="13">
        <v>1.3333333333333333</v>
      </c>
      <c r="AA81" s="13">
        <v>3.6666666666666665</v>
      </c>
      <c r="AB81" s="13">
        <v>-2.333333333333333</v>
      </c>
      <c r="AC81" s="13">
        <v>1.9</v>
      </c>
      <c r="AD81" s="13">
        <v>1.3</v>
      </c>
      <c r="AE81" s="13">
        <v>0.59999999999999987</v>
      </c>
      <c r="AF81" s="13">
        <v>1.5454545454545454</v>
      </c>
      <c r="AG81" s="13">
        <v>1.4545454545454546</v>
      </c>
      <c r="AH81" s="13">
        <v>9.0909090909090828E-2</v>
      </c>
      <c r="AI81" s="13">
        <v>3</v>
      </c>
      <c r="AJ81" s="13">
        <v>0</v>
      </c>
      <c r="AK81" s="13">
        <v>7</v>
      </c>
      <c r="AL81" s="13">
        <v>34</v>
      </c>
      <c r="AM81" s="13">
        <v>1.1666666666666667</v>
      </c>
      <c r="AN81" s="13">
        <v>1.6190476190476191</v>
      </c>
      <c r="AO81" s="22">
        <v>80</v>
      </c>
    </row>
    <row r="82" spans="1:41" x14ac:dyDescent="0.25">
      <c r="A82" t="s">
        <v>47</v>
      </c>
      <c r="B82" t="s">
        <v>86</v>
      </c>
      <c r="C82" t="s">
        <v>35</v>
      </c>
      <c r="D82" t="s">
        <v>84</v>
      </c>
      <c r="E82" t="s">
        <v>61</v>
      </c>
      <c r="F82" s="11">
        <v>0.87847222222222221</v>
      </c>
      <c r="G82">
        <v>20690</v>
      </c>
      <c r="H82">
        <v>4</v>
      </c>
      <c r="J82" t="s">
        <v>80</v>
      </c>
      <c r="K82" t="s">
        <v>51</v>
      </c>
      <c r="L82">
        <v>1</v>
      </c>
      <c r="M82">
        <v>3</v>
      </c>
      <c r="N82" t="s">
        <v>31</v>
      </c>
      <c r="O82" t="s">
        <v>32</v>
      </c>
      <c r="P82" s="13">
        <v>-2</v>
      </c>
      <c r="Q82" s="13">
        <v>1.6363636363636365</v>
      </c>
      <c r="R82" s="13">
        <v>0.59090909090909094</v>
      </c>
      <c r="S82" s="13">
        <v>1.0454545454545454</v>
      </c>
      <c r="T82" s="13">
        <v>0.5</v>
      </c>
      <c r="U82" s="13">
        <v>0.5</v>
      </c>
      <c r="V82" s="13">
        <v>0</v>
      </c>
      <c r="W82" s="13">
        <v>1.9</v>
      </c>
      <c r="X82" s="13">
        <v>1.3</v>
      </c>
      <c r="Y82" s="13">
        <v>0.59999999999999987</v>
      </c>
      <c r="Z82" s="13">
        <v>1.4166666666666667</v>
      </c>
      <c r="AA82" s="13">
        <v>1.5833333333333333</v>
      </c>
      <c r="AB82" s="13">
        <v>-0.16666666666666652</v>
      </c>
      <c r="AC82" s="13">
        <v>0</v>
      </c>
      <c r="AD82" s="13">
        <v>0</v>
      </c>
      <c r="AE82" s="13">
        <v>0</v>
      </c>
      <c r="AF82" s="13">
        <v>1</v>
      </c>
      <c r="AG82" s="13">
        <v>1</v>
      </c>
      <c r="AH82" s="13">
        <v>0</v>
      </c>
      <c r="AI82" s="13">
        <v>0</v>
      </c>
      <c r="AJ82" s="13">
        <v>3</v>
      </c>
      <c r="AK82" s="13">
        <v>34</v>
      </c>
      <c r="AL82" s="13">
        <v>2</v>
      </c>
      <c r="AM82" s="13">
        <v>1.5454545454545454</v>
      </c>
      <c r="AN82" s="13">
        <v>1</v>
      </c>
      <c r="AO82" s="22">
        <v>81</v>
      </c>
    </row>
    <row r="83" spans="1:41" x14ac:dyDescent="0.25">
      <c r="A83" t="s">
        <v>47</v>
      </c>
      <c r="B83" t="s">
        <v>88</v>
      </c>
      <c r="C83" t="s">
        <v>35</v>
      </c>
      <c r="D83" t="s">
        <v>84</v>
      </c>
      <c r="E83" t="s">
        <v>64</v>
      </c>
      <c r="F83" s="11">
        <v>0.6875</v>
      </c>
      <c r="G83">
        <v>14189</v>
      </c>
      <c r="H83">
        <v>3</v>
      </c>
      <c r="J83" t="s">
        <v>80</v>
      </c>
      <c r="K83" t="s">
        <v>71</v>
      </c>
      <c r="L83">
        <v>0</v>
      </c>
      <c r="M83">
        <v>1</v>
      </c>
      <c r="N83" t="s">
        <v>31</v>
      </c>
      <c r="O83" t="s">
        <v>32</v>
      </c>
      <c r="P83" s="13">
        <v>-1</v>
      </c>
      <c r="Q83" s="13">
        <v>1.6086956521739131</v>
      </c>
      <c r="R83" s="13">
        <v>0.69565217391304346</v>
      </c>
      <c r="S83" s="13">
        <v>0.91304347826086962</v>
      </c>
      <c r="T83" s="13">
        <v>1.4</v>
      </c>
      <c r="U83" s="13">
        <v>2.4</v>
      </c>
      <c r="V83" s="13">
        <v>-1</v>
      </c>
      <c r="W83" s="13">
        <v>1.8181818181818181</v>
      </c>
      <c r="X83" s="13">
        <v>1.4545454545454546</v>
      </c>
      <c r="Y83" s="13">
        <v>0.36363636363636354</v>
      </c>
      <c r="Z83" s="13">
        <v>1.4166666666666667</v>
      </c>
      <c r="AA83" s="13">
        <v>1.5833333333333333</v>
      </c>
      <c r="AB83" s="13">
        <v>-0.16666666666666652</v>
      </c>
      <c r="AC83" s="13">
        <v>1.6666666666666667</v>
      </c>
      <c r="AD83" s="13">
        <v>3</v>
      </c>
      <c r="AE83" s="13">
        <v>-1.3333333333333333</v>
      </c>
      <c r="AF83" s="13">
        <v>1</v>
      </c>
      <c r="AG83" s="13">
        <v>1.5</v>
      </c>
      <c r="AH83" s="13">
        <v>-0.5</v>
      </c>
      <c r="AI83" s="13">
        <v>0</v>
      </c>
      <c r="AJ83" s="13">
        <v>3</v>
      </c>
      <c r="AK83" s="13">
        <v>34</v>
      </c>
      <c r="AL83" s="13">
        <v>2</v>
      </c>
      <c r="AM83" s="13">
        <v>1.4782608695652173</v>
      </c>
      <c r="AN83" s="13">
        <v>0.4</v>
      </c>
      <c r="AO83" s="22">
        <v>82</v>
      </c>
    </row>
    <row r="84" spans="1:41" x14ac:dyDescent="0.25">
      <c r="A84" t="s">
        <v>41</v>
      </c>
      <c r="B84" t="s">
        <v>89</v>
      </c>
      <c r="C84" t="s">
        <v>35</v>
      </c>
      <c r="D84" t="s">
        <v>84</v>
      </c>
      <c r="E84" t="s">
        <v>46</v>
      </c>
      <c r="F84" s="11">
        <v>0.85416666666666663</v>
      </c>
      <c r="G84">
        <v>14652</v>
      </c>
      <c r="H84">
        <v>3</v>
      </c>
      <c r="J84" t="s">
        <v>80</v>
      </c>
      <c r="K84" t="s">
        <v>71</v>
      </c>
      <c r="L84">
        <v>1</v>
      </c>
      <c r="M84">
        <v>2</v>
      </c>
      <c r="N84" t="s">
        <v>31</v>
      </c>
      <c r="O84" t="s">
        <v>32</v>
      </c>
      <c r="P84" s="13">
        <v>-1</v>
      </c>
      <c r="Q84" s="13">
        <v>1.5416666666666667</v>
      </c>
      <c r="R84" s="13">
        <v>0.70833333333333337</v>
      </c>
      <c r="S84" s="13">
        <v>0.83333333333333337</v>
      </c>
      <c r="T84" s="13">
        <v>1.3333333333333333</v>
      </c>
      <c r="U84" s="13">
        <v>2</v>
      </c>
      <c r="V84" s="13">
        <v>-0.66666666666666674</v>
      </c>
      <c r="W84" s="13">
        <v>1.6666666666666667</v>
      </c>
      <c r="X84" s="13">
        <v>1.4166666666666667</v>
      </c>
      <c r="Y84" s="13">
        <v>0.25</v>
      </c>
      <c r="Z84" s="13">
        <v>1.4166666666666667</v>
      </c>
      <c r="AA84" s="13">
        <v>1.5833333333333333</v>
      </c>
      <c r="AB84" s="13">
        <v>-0.16666666666666652</v>
      </c>
      <c r="AC84" s="13">
        <v>1.6666666666666667</v>
      </c>
      <c r="AD84" s="13">
        <v>3</v>
      </c>
      <c r="AE84" s="13">
        <v>-1.3333333333333333</v>
      </c>
      <c r="AF84" s="13">
        <v>1</v>
      </c>
      <c r="AG84" s="13">
        <v>1</v>
      </c>
      <c r="AH84" s="13">
        <v>0</v>
      </c>
      <c r="AI84" s="13">
        <v>0</v>
      </c>
      <c r="AJ84" s="13">
        <v>3</v>
      </c>
      <c r="AK84" s="13">
        <v>34</v>
      </c>
      <c r="AL84" s="13">
        <v>5</v>
      </c>
      <c r="AM84" s="13">
        <v>1.4166666666666667</v>
      </c>
      <c r="AN84" s="13">
        <v>0.83333333333333337</v>
      </c>
      <c r="AO84" s="22">
        <v>83</v>
      </c>
    </row>
    <row r="85" spans="1:41" x14ac:dyDescent="0.25">
      <c r="A85" t="s">
        <v>47</v>
      </c>
      <c r="B85" t="s">
        <v>91</v>
      </c>
      <c r="C85" t="s">
        <v>35</v>
      </c>
      <c r="D85" t="s">
        <v>84</v>
      </c>
      <c r="E85" t="s">
        <v>43</v>
      </c>
      <c r="F85" s="11">
        <v>0.77083333333333337</v>
      </c>
      <c r="G85">
        <v>5613</v>
      </c>
      <c r="H85">
        <v>3</v>
      </c>
      <c r="J85" t="s">
        <v>0</v>
      </c>
      <c r="K85" t="s">
        <v>80</v>
      </c>
      <c r="L85">
        <v>2</v>
      </c>
      <c r="M85">
        <v>2</v>
      </c>
      <c r="N85" t="s">
        <v>30</v>
      </c>
      <c r="O85" t="s">
        <v>30</v>
      </c>
      <c r="P85" s="13">
        <v>0</v>
      </c>
      <c r="Q85" s="13">
        <v>0.6</v>
      </c>
      <c r="R85" s="13">
        <v>0.6</v>
      </c>
      <c r="S85" s="13">
        <v>0</v>
      </c>
      <c r="T85" s="13">
        <v>1.52</v>
      </c>
      <c r="U85" s="13">
        <v>1.52</v>
      </c>
      <c r="V85" s="13">
        <v>0</v>
      </c>
      <c r="W85" s="13">
        <v>1</v>
      </c>
      <c r="X85" s="13">
        <v>1.5</v>
      </c>
      <c r="Y85" s="13">
        <v>-0.5</v>
      </c>
      <c r="Z85" s="13">
        <v>0.33333333333333331</v>
      </c>
      <c r="AA85" s="13">
        <v>1</v>
      </c>
      <c r="AB85" s="13">
        <v>-0.66666666666666674</v>
      </c>
      <c r="AC85" s="13">
        <v>1.6153846153846154</v>
      </c>
      <c r="AD85" s="13">
        <v>1.4615384615384615</v>
      </c>
      <c r="AE85" s="13">
        <v>0.15384615384615397</v>
      </c>
      <c r="AF85" s="13">
        <v>1.4166666666666667</v>
      </c>
      <c r="AG85" s="13">
        <v>1.5833333333333333</v>
      </c>
      <c r="AH85" s="13">
        <v>-0.16666666666666652</v>
      </c>
      <c r="AI85" s="13">
        <v>1</v>
      </c>
      <c r="AJ85" s="13">
        <v>1</v>
      </c>
      <c r="AK85" s="13">
        <v>5</v>
      </c>
      <c r="AL85" s="13">
        <v>34</v>
      </c>
      <c r="AM85" s="13">
        <v>1</v>
      </c>
      <c r="AN85" s="13">
        <v>1.36</v>
      </c>
      <c r="AO85" s="22">
        <v>84</v>
      </c>
    </row>
    <row r="86" spans="1:41" x14ac:dyDescent="0.25">
      <c r="A86" t="s">
        <v>47</v>
      </c>
      <c r="B86" t="s">
        <v>92</v>
      </c>
      <c r="C86" t="s">
        <v>35</v>
      </c>
      <c r="D86" t="s">
        <v>93</v>
      </c>
      <c r="E86" t="s">
        <v>61</v>
      </c>
      <c r="F86" s="11">
        <v>0.79166666666666663</v>
      </c>
      <c r="G86">
        <v>7912</v>
      </c>
      <c r="H86">
        <v>5</v>
      </c>
      <c r="J86" t="s">
        <v>51</v>
      </c>
      <c r="K86" t="s">
        <v>80</v>
      </c>
      <c r="L86">
        <v>1</v>
      </c>
      <c r="M86">
        <v>4</v>
      </c>
      <c r="N86" t="s">
        <v>31</v>
      </c>
      <c r="O86" t="s">
        <v>32</v>
      </c>
      <c r="P86" s="13">
        <v>-3</v>
      </c>
      <c r="Q86" s="13">
        <v>1.3333333333333333</v>
      </c>
      <c r="R86" s="13">
        <v>0</v>
      </c>
      <c r="S86" s="13">
        <v>1.3333333333333333</v>
      </c>
      <c r="T86" s="13">
        <v>1.5384615384615385</v>
      </c>
      <c r="U86" s="13">
        <v>1.5384615384615385</v>
      </c>
      <c r="V86" s="13">
        <v>0</v>
      </c>
      <c r="W86" s="13">
        <v>0</v>
      </c>
      <c r="X86" s="13">
        <v>0</v>
      </c>
      <c r="Y86" s="13">
        <v>0</v>
      </c>
      <c r="Z86" s="13">
        <v>2</v>
      </c>
      <c r="AA86" s="13">
        <v>1</v>
      </c>
      <c r="AB86" s="13">
        <v>1</v>
      </c>
      <c r="AC86" s="13">
        <v>1.6153846153846154</v>
      </c>
      <c r="AD86" s="13">
        <v>1.4615384615384615</v>
      </c>
      <c r="AE86" s="13">
        <v>0.15384615384615397</v>
      </c>
      <c r="AF86" s="13">
        <v>1.4615384615384615</v>
      </c>
      <c r="AG86" s="13">
        <v>1.6153846153846154</v>
      </c>
      <c r="AH86" s="13">
        <v>-0.15384615384615397</v>
      </c>
      <c r="AI86" s="13">
        <v>0</v>
      </c>
      <c r="AJ86" s="13">
        <v>3</v>
      </c>
      <c r="AK86" s="13">
        <v>5</v>
      </c>
      <c r="AL86" s="13">
        <v>35</v>
      </c>
      <c r="AM86" s="13">
        <v>1.6666666666666667</v>
      </c>
      <c r="AN86" s="13">
        <v>1.3461538461538463</v>
      </c>
      <c r="AO86" s="22">
        <v>85</v>
      </c>
    </row>
    <row r="87" spans="1:41" x14ac:dyDescent="0.25">
      <c r="A87" t="s">
        <v>47</v>
      </c>
      <c r="B87" t="s">
        <v>94</v>
      </c>
      <c r="C87" t="s">
        <v>35</v>
      </c>
      <c r="D87" t="s">
        <v>93</v>
      </c>
      <c r="E87" t="s">
        <v>64</v>
      </c>
      <c r="F87" s="11">
        <v>0.58333333333333337</v>
      </c>
      <c r="G87">
        <v>5892</v>
      </c>
      <c r="H87">
        <v>3</v>
      </c>
      <c r="J87" t="s">
        <v>80</v>
      </c>
      <c r="K87" t="s">
        <v>76</v>
      </c>
      <c r="L87">
        <v>1</v>
      </c>
      <c r="M87">
        <v>3</v>
      </c>
      <c r="N87" t="s">
        <v>31</v>
      </c>
      <c r="O87" t="s">
        <v>32</v>
      </c>
      <c r="P87" s="13">
        <v>-2</v>
      </c>
      <c r="Q87" s="13">
        <v>1.6296296296296295</v>
      </c>
      <c r="R87" s="13">
        <v>0.70370370370370372</v>
      </c>
      <c r="S87" s="13">
        <v>0.92592592592592582</v>
      </c>
      <c r="T87" s="13">
        <v>0.66666666666666663</v>
      </c>
      <c r="U87" s="13">
        <v>1.6666666666666667</v>
      </c>
      <c r="V87" s="13">
        <v>-1</v>
      </c>
      <c r="W87" s="13">
        <v>1.6153846153846154</v>
      </c>
      <c r="X87" s="13">
        <v>1.4615384615384615</v>
      </c>
      <c r="Y87" s="13">
        <v>0.15384615384615397</v>
      </c>
      <c r="Z87" s="13">
        <v>1.6428571428571428</v>
      </c>
      <c r="AA87" s="13">
        <v>1.5714285714285714</v>
      </c>
      <c r="AB87" s="13">
        <v>7.1428571428571397E-2</v>
      </c>
      <c r="AC87" s="13">
        <v>1</v>
      </c>
      <c r="AD87" s="13">
        <v>1.75</v>
      </c>
      <c r="AE87" s="13">
        <v>-0.75</v>
      </c>
      <c r="AF87" s="13">
        <v>0</v>
      </c>
      <c r="AG87" s="13">
        <v>1.5</v>
      </c>
      <c r="AH87" s="13">
        <v>-1.5</v>
      </c>
      <c r="AI87" s="13">
        <v>0</v>
      </c>
      <c r="AJ87" s="13">
        <v>3</v>
      </c>
      <c r="AK87" s="13">
        <v>38</v>
      </c>
      <c r="AL87" s="13">
        <v>2</v>
      </c>
      <c r="AM87" s="13">
        <v>1.4074074074074074</v>
      </c>
      <c r="AN87" s="13">
        <v>0.33333333333333331</v>
      </c>
      <c r="AO87" s="22">
        <v>86</v>
      </c>
    </row>
    <row r="88" spans="1:41" x14ac:dyDescent="0.25">
      <c r="A88" t="s">
        <v>47</v>
      </c>
      <c r="B88" t="s">
        <v>155</v>
      </c>
      <c r="C88" t="s">
        <v>35</v>
      </c>
      <c r="D88" t="s">
        <v>93</v>
      </c>
      <c r="E88" t="s">
        <v>43</v>
      </c>
      <c r="F88" s="11">
        <v>0.77083333333333337</v>
      </c>
      <c r="G88">
        <v>6350</v>
      </c>
      <c r="H88">
        <v>13</v>
      </c>
      <c r="J88" t="s">
        <v>80</v>
      </c>
      <c r="K88" t="s">
        <v>56</v>
      </c>
      <c r="L88">
        <v>2</v>
      </c>
      <c r="M88">
        <v>3</v>
      </c>
      <c r="N88" t="s">
        <v>31</v>
      </c>
      <c r="O88" t="s">
        <v>32</v>
      </c>
      <c r="P88" s="13">
        <v>-1</v>
      </c>
      <c r="Q88" s="13">
        <v>1.6071428571428572</v>
      </c>
      <c r="R88" s="13">
        <v>0.7857142857142857</v>
      </c>
      <c r="S88" s="13">
        <v>0.82142857142857151</v>
      </c>
      <c r="T88" s="13">
        <v>1.2</v>
      </c>
      <c r="U88" s="13">
        <v>3.4</v>
      </c>
      <c r="V88" s="13">
        <v>-2.2000000000000002</v>
      </c>
      <c r="W88" s="13">
        <v>1.5714285714285714</v>
      </c>
      <c r="X88" s="13">
        <v>1.5714285714285714</v>
      </c>
      <c r="Y88" s="13">
        <v>0</v>
      </c>
      <c r="Z88" s="13">
        <v>1.6428571428571428</v>
      </c>
      <c r="AA88" s="13">
        <v>1.5714285714285714</v>
      </c>
      <c r="AB88" s="13">
        <v>7.1428571428571397E-2</v>
      </c>
      <c r="AC88" s="13">
        <v>1.3333333333333333</v>
      </c>
      <c r="AD88" s="13">
        <v>3.3333333333333335</v>
      </c>
      <c r="AE88" s="13">
        <v>-2</v>
      </c>
      <c r="AF88" s="13">
        <v>1</v>
      </c>
      <c r="AG88" s="13">
        <v>3.5</v>
      </c>
      <c r="AH88" s="13">
        <v>-2.5</v>
      </c>
      <c r="AI88" s="13">
        <v>0</v>
      </c>
      <c r="AJ88" s="13">
        <v>3</v>
      </c>
      <c r="AK88" s="13">
        <v>38</v>
      </c>
      <c r="AL88" s="13">
        <v>1</v>
      </c>
      <c r="AM88" s="13">
        <v>1.3571428571428572</v>
      </c>
      <c r="AN88" s="13">
        <v>0.2</v>
      </c>
      <c r="AO88" s="22">
        <v>87</v>
      </c>
    </row>
    <row r="89" spans="1:41" x14ac:dyDescent="0.25">
      <c r="A89" t="s">
        <v>47</v>
      </c>
      <c r="B89" t="s">
        <v>96</v>
      </c>
      <c r="C89" t="s">
        <v>35</v>
      </c>
      <c r="D89" t="s">
        <v>93</v>
      </c>
      <c r="E89" t="s">
        <v>61</v>
      </c>
      <c r="F89" s="11">
        <v>0.87847222222222221</v>
      </c>
      <c r="G89">
        <v>17932</v>
      </c>
      <c r="H89">
        <v>5</v>
      </c>
      <c r="J89" t="s">
        <v>150</v>
      </c>
      <c r="K89" t="s">
        <v>80</v>
      </c>
      <c r="L89">
        <v>5</v>
      </c>
      <c r="M89">
        <v>1</v>
      </c>
      <c r="N89" t="s">
        <v>32</v>
      </c>
      <c r="O89" t="s">
        <v>31</v>
      </c>
      <c r="P89" s="13">
        <v>4</v>
      </c>
      <c r="Q89" s="13">
        <v>5</v>
      </c>
      <c r="R89" s="13">
        <v>0</v>
      </c>
      <c r="S89" s="13">
        <v>5</v>
      </c>
      <c r="T89" s="13">
        <v>1.6206896551724137</v>
      </c>
      <c r="U89" s="13">
        <v>1.6206896551724137</v>
      </c>
      <c r="V89" s="13">
        <v>0</v>
      </c>
      <c r="W89" s="13">
        <v>0</v>
      </c>
      <c r="X89" s="13">
        <v>0</v>
      </c>
      <c r="Y89" s="13">
        <v>0</v>
      </c>
      <c r="Z89" s="13">
        <v>5</v>
      </c>
      <c r="AA89" s="13">
        <v>1</v>
      </c>
      <c r="AB89" s="13">
        <v>4</v>
      </c>
      <c r="AC89" s="13">
        <v>1.6</v>
      </c>
      <c r="AD89" s="13">
        <v>1.6666666666666667</v>
      </c>
      <c r="AE89" s="13">
        <v>-6.6666666666666652E-2</v>
      </c>
      <c r="AF89" s="13">
        <v>1.6428571428571428</v>
      </c>
      <c r="AG89" s="13">
        <v>1.5714285714285714</v>
      </c>
      <c r="AH89" s="13">
        <v>7.1428571428571397E-2</v>
      </c>
      <c r="AI89" s="13">
        <v>3</v>
      </c>
      <c r="AJ89" s="13">
        <v>0</v>
      </c>
      <c r="AK89" s="13">
        <v>3</v>
      </c>
      <c r="AL89" s="13">
        <v>38</v>
      </c>
      <c r="AM89" s="13">
        <v>3</v>
      </c>
      <c r="AN89" s="13">
        <v>1.3103448275862069</v>
      </c>
      <c r="AO89" s="22">
        <v>88</v>
      </c>
    </row>
    <row r="90" spans="1:41" x14ac:dyDescent="0.25">
      <c r="A90" t="s">
        <v>47</v>
      </c>
      <c r="B90" t="s">
        <v>97</v>
      </c>
      <c r="C90" t="s">
        <v>35</v>
      </c>
      <c r="D90" t="s">
        <v>93</v>
      </c>
      <c r="E90" t="s">
        <v>64</v>
      </c>
      <c r="F90" s="11">
        <v>0.58333333333333337</v>
      </c>
      <c r="G90">
        <v>3500</v>
      </c>
      <c r="H90">
        <v>3</v>
      </c>
      <c r="J90" t="s">
        <v>49</v>
      </c>
      <c r="K90" t="s">
        <v>80</v>
      </c>
      <c r="L90">
        <v>1</v>
      </c>
      <c r="M90">
        <v>2</v>
      </c>
      <c r="N90" t="s">
        <v>31</v>
      </c>
      <c r="O90" t="s">
        <v>32</v>
      </c>
      <c r="P90" s="13">
        <v>-1</v>
      </c>
      <c r="Q90" s="13">
        <v>0.6</v>
      </c>
      <c r="R90" s="13">
        <v>0.4</v>
      </c>
      <c r="S90" s="13">
        <v>0.19999999999999996</v>
      </c>
      <c r="T90" s="13">
        <v>1.6</v>
      </c>
      <c r="U90" s="13">
        <v>1.7333333333333334</v>
      </c>
      <c r="V90" s="13">
        <v>-0.1333333333333333</v>
      </c>
      <c r="W90" s="13">
        <v>0</v>
      </c>
      <c r="X90" s="13">
        <v>1</v>
      </c>
      <c r="Y90" s="13">
        <v>-1</v>
      </c>
      <c r="Z90" s="13">
        <v>1</v>
      </c>
      <c r="AA90" s="13">
        <v>2</v>
      </c>
      <c r="AB90" s="13">
        <v>-1</v>
      </c>
      <c r="AC90" s="13">
        <v>1.6</v>
      </c>
      <c r="AD90" s="13">
        <v>1.6666666666666667</v>
      </c>
      <c r="AE90" s="13">
        <v>-6.6666666666666652E-2</v>
      </c>
      <c r="AF90" s="13">
        <v>1.6</v>
      </c>
      <c r="AG90" s="13">
        <v>1.8</v>
      </c>
      <c r="AH90" s="13">
        <v>-0.19999999999999996</v>
      </c>
      <c r="AI90" s="13">
        <v>0</v>
      </c>
      <c r="AJ90" s="13">
        <v>3</v>
      </c>
      <c r="AK90" s="13">
        <v>2</v>
      </c>
      <c r="AL90" s="13">
        <v>38</v>
      </c>
      <c r="AM90" s="13">
        <v>0.4</v>
      </c>
      <c r="AN90" s="13">
        <v>1.2666666666666666</v>
      </c>
      <c r="AO90" s="22">
        <v>89</v>
      </c>
    </row>
    <row r="91" spans="1:41" x14ac:dyDescent="0.25">
      <c r="A91" t="s">
        <v>47</v>
      </c>
      <c r="B91" t="s">
        <v>98</v>
      </c>
      <c r="C91" t="s">
        <v>35</v>
      </c>
      <c r="D91" t="s">
        <v>93</v>
      </c>
      <c r="E91" t="s">
        <v>46</v>
      </c>
      <c r="F91" s="11">
        <v>0.77083333333333337</v>
      </c>
      <c r="G91">
        <v>2214</v>
      </c>
      <c r="H91">
        <v>3</v>
      </c>
      <c r="J91" t="s">
        <v>65</v>
      </c>
      <c r="K91" t="s">
        <v>80</v>
      </c>
      <c r="L91">
        <v>1</v>
      </c>
      <c r="M91">
        <v>0</v>
      </c>
      <c r="N91" t="s">
        <v>32</v>
      </c>
      <c r="O91" t="s">
        <v>31</v>
      </c>
      <c r="P91" s="13">
        <v>1</v>
      </c>
      <c r="Q91" s="13">
        <v>0.6</v>
      </c>
      <c r="R91" s="13">
        <v>1</v>
      </c>
      <c r="S91" s="13">
        <v>-0.4</v>
      </c>
      <c r="T91" s="13">
        <v>1.6129032258064515</v>
      </c>
      <c r="U91" s="13">
        <v>1.7096774193548387</v>
      </c>
      <c r="V91" s="13">
        <v>-9.6774193548387233E-2</v>
      </c>
      <c r="W91" s="13">
        <v>0.5</v>
      </c>
      <c r="X91" s="13">
        <v>2.5</v>
      </c>
      <c r="Y91" s="13">
        <v>-2</v>
      </c>
      <c r="Z91" s="13">
        <v>0.66666666666666663</v>
      </c>
      <c r="AA91" s="13">
        <v>4.666666666666667</v>
      </c>
      <c r="AB91" s="13">
        <v>-4</v>
      </c>
      <c r="AC91" s="13">
        <v>1.6</v>
      </c>
      <c r="AD91" s="13">
        <v>1.6666666666666667</v>
      </c>
      <c r="AE91" s="13">
        <v>-6.6666666666666652E-2</v>
      </c>
      <c r="AF91" s="13">
        <v>1.625</v>
      </c>
      <c r="AG91" s="13">
        <v>1.75</v>
      </c>
      <c r="AH91" s="13">
        <v>-0.125</v>
      </c>
      <c r="AI91" s="13">
        <v>3</v>
      </c>
      <c r="AJ91" s="13">
        <v>0</v>
      </c>
      <c r="AK91" s="13">
        <v>0</v>
      </c>
      <c r="AL91" s="13">
        <v>41</v>
      </c>
      <c r="AM91" s="13">
        <v>0</v>
      </c>
      <c r="AN91" s="13">
        <v>1.3225806451612903</v>
      </c>
      <c r="AO91" s="22">
        <v>90</v>
      </c>
    </row>
    <row r="92" spans="1:41" x14ac:dyDescent="0.25">
      <c r="A92" t="s">
        <v>47</v>
      </c>
      <c r="B92" t="s">
        <v>101</v>
      </c>
      <c r="C92" t="s">
        <v>35</v>
      </c>
      <c r="D92" t="s">
        <v>100</v>
      </c>
      <c r="E92" t="s">
        <v>61</v>
      </c>
      <c r="F92" s="11">
        <v>0.79166666666666663</v>
      </c>
      <c r="G92">
        <v>23133</v>
      </c>
      <c r="H92">
        <v>4</v>
      </c>
      <c r="J92" t="s">
        <v>80</v>
      </c>
      <c r="K92" t="s">
        <v>153</v>
      </c>
      <c r="L92">
        <v>0</v>
      </c>
      <c r="M92">
        <v>0</v>
      </c>
      <c r="N92" t="s">
        <v>30</v>
      </c>
      <c r="O92" t="s">
        <v>30</v>
      </c>
      <c r="P92" s="13">
        <v>0</v>
      </c>
      <c r="Q92" s="13">
        <v>1.5625</v>
      </c>
      <c r="R92" s="13">
        <v>0.78125</v>
      </c>
      <c r="S92" s="13">
        <v>0.78125</v>
      </c>
      <c r="T92" s="13">
        <v>2</v>
      </c>
      <c r="U92" s="13">
        <v>2</v>
      </c>
      <c r="V92" s="13">
        <v>0</v>
      </c>
      <c r="W92" s="13">
        <v>1.6</v>
      </c>
      <c r="X92" s="13">
        <v>1.6666666666666667</v>
      </c>
      <c r="Y92" s="13">
        <v>-6.6666666666666652E-2</v>
      </c>
      <c r="Z92" s="13">
        <v>1.5294117647058822</v>
      </c>
      <c r="AA92" s="13">
        <v>1.7058823529411764</v>
      </c>
      <c r="AB92" s="13">
        <v>-0.17647058823529416</v>
      </c>
      <c r="AC92" s="13">
        <v>2</v>
      </c>
      <c r="AD92" s="13">
        <v>2</v>
      </c>
      <c r="AE92" s="13">
        <v>0</v>
      </c>
      <c r="AF92" s="13">
        <v>0</v>
      </c>
      <c r="AG92" s="13">
        <v>0</v>
      </c>
      <c r="AH92" s="13">
        <v>0</v>
      </c>
      <c r="AI92" s="13">
        <v>1</v>
      </c>
      <c r="AJ92" s="13">
        <v>1</v>
      </c>
      <c r="AK92" s="13">
        <v>41</v>
      </c>
      <c r="AL92" s="13">
        <v>1</v>
      </c>
      <c r="AM92" s="13">
        <v>1.28125</v>
      </c>
      <c r="AN92" s="13">
        <v>1</v>
      </c>
      <c r="AO92" s="22">
        <v>91</v>
      </c>
    </row>
    <row r="93" spans="1:41" x14ac:dyDescent="0.25">
      <c r="A93" t="s">
        <v>47</v>
      </c>
      <c r="B93" t="s">
        <v>102</v>
      </c>
      <c r="C93" t="s">
        <v>35</v>
      </c>
      <c r="D93" t="s">
        <v>100</v>
      </c>
      <c r="E93" t="s">
        <v>64</v>
      </c>
      <c r="F93" s="11">
        <v>0.58333333333333337</v>
      </c>
      <c r="G93">
        <v>2717</v>
      </c>
      <c r="H93">
        <v>3</v>
      </c>
      <c r="J93" t="s">
        <v>58</v>
      </c>
      <c r="K93" t="s">
        <v>80</v>
      </c>
      <c r="L93">
        <v>1</v>
      </c>
      <c r="M93">
        <v>0</v>
      </c>
      <c r="N93" t="s">
        <v>32</v>
      </c>
      <c r="O93" t="s">
        <v>31</v>
      </c>
      <c r="P93" s="13">
        <v>1</v>
      </c>
      <c r="Q93" s="13">
        <v>0.66666666666666663</v>
      </c>
      <c r="R93" s="13">
        <v>0.33333333333333331</v>
      </c>
      <c r="S93" s="13">
        <v>0.33333333333333331</v>
      </c>
      <c r="T93" s="13">
        <v>1.5151515151515151</v>
      </c>
      <c r="U93" s="13">
        <v>1.6363636363636365</v>
      </c>
      <c r="V93" s="13">
        <v>-0.12121212121212133</v>
      </c>
      <c r="W93" s="13">
        <v>1</v>
      </c>
      <c r="X93" s="13">
        <v>0.66666666666666663</v>
      </c>
      <c r="Y93" s="13">
        <v>0.33333333333333337</v>
      </c>
      <c r="Z93" s="13">
        <v>0.33333333333333331</v>
      </c>
      <c r="AA93" s="13">
        <v>2.3333333333333335</v>
      </c>
      <c r="AB93" s="13">
        <v>-2</v>
      </c>
      <c r="AC93" s="13">
        <v>1.5</v>
      </c>
      <c r="AD93" s="13">
        <v>1.5625</v>
      </c>
      <c r="AE93" s="13">
        <v>-6.25E-2</v>
      </c>
      <c r="AF93" s="13">
        <v>1.5294117647058822</v>
      </c>
      <c r="AG93" s="13">
        <v>1.7058823529411764</v>
      </c>
      <c r="AH93" s="13">
        <v>-0.17647058823529416</v>
      </c>
      <c r="AI93" s="13">
        <v>3</v>
      </c>
      <c r="AJ93" s="13">
        <v>0</v>
      </c>
      <c r="AK93" s="13">
        <v>3</v>
      </c>
      <c r="AL93" s="13">
        <v>42</v>
      </c>
      <c r="AM93" s="13">
        <v>0.5</v>
      </c>
      <c r="AN93" s="13">
        <v>1.2727272727272727</v>
      </c>
      <c r="AO93" s="22">
        <v>92</v>
      </c>
    </row>
    <row r="94" spans="1:41" x14ac:dyDescent="0.25">
      <c r="A94" t="s">
        <v>47</v>
      </c>
      <c r="B94" t="s">
        <v>156</v>
      </c>
      <c r="C94" t="s">
        <v>35</v>
      </c>
      <c r="D94" t="s">
        <v>100</v>
      </c>
      <c r="E94" t="s">
        <v>64</v>
      </c>
      <c r="F94" s="11">
        <v>0.6875</v>
      </c>
      <c r="G94">
        <v>6404</v>
      </c>
      <c r="H94">
        <v>7</v>
      </c>
      <c r="J94" t="s">
        <v>80</v>
      </c>
      <c r="K94" t="s">
        <v>68</v>
      </c>
      <c r="L94">
        <v>1</v>
      </c>
      <c r="M94">
        <v>0</v>
      </c>
      <c r="N94" t="s">
        <v>32</v>
      </c>
      <c r="O94" t="s">
        <v>31</v>
      </c>
      <c r="P94" s="13">
        <v>1</v>
      </c>
      <c r="Q94" s="13">
        <v>1.4705882352941178</v>
      </c>
      <c r="R94" s="13">
        <v>0.73529411764705888</v>
      </c>
      <c r="S94" s="13">
        <v>0.73529411764705888</v>
      </c>
      <c r="T94" s="13">
        <v>1.4285714285714286</v>
      </c>
      <c r="U94" s="13">
        <v>2.1428571428571428</v>
      </c>
      <c r="V94" s="13">
        <v>-0.71428571428571419</v>
      </c>
      <c r="W94" s="13">
        <v>1.5</v>
      </c>
      <c r="X94" s="13">
        <v>1.5625</v>
      </c>
      <c r="Y94" s="13">
        <v>-6.25E-2</v>
      </c>
      <c r="Z94" s="13">
        <v>1.4444444444444444</v>
      </c>
      <c r="AA94" s="13">
        <v>1.6666666666666667</v>
      </c>
      <c r="AB94" s="13">
        <v>-0.22222222222222232</v>
      </c>
      <c r="AC94" s="13">
        <v>1.5</v>
      </c>
      <c r="AD94" s="13">
        <v>1</v>
      </c>
      <c r="AE94" s="13">
        <v>0.5</v>
      </c>
      <c r="AF94" s="13">
        <v>1.3333333333333333</v>
      </c>
      <c r="AG94" s="13">
        <v>3.6666666666666665</v>
      </c>
      <c r="AH94" s="13">
        <v>-2.333333333333333</v>
      </c>
      <c r="AI94" s="13">
        <v>3</v>
      </c>
      <c r="AJ94" s="13">
        <v>0</v>
      </c>
      <c r="AK94" s="13">
        <v>42</v>
      </c>
      <c r="AL94" s="13">
        <v>10</v>
      </c>
      <c r="AM94" s="13">
        <v>1.2352941176470589</v>
      </c>
      <c r="AN94" s="13">
        <v>1.4285714285714286</v>
      </c>
      <c r="AO94" s="22">
        <v>93</v>
      </c>
    </row>
    <row r="95" spans="1:41" x14ac:dyDescent="0.25">
      <c r="A95" t="s">
        <v>47</v>
      </c>
      <c r="B95" t="s">
        <v>157</v>
      </c>
      <c r="C95" t="s">
        <v>105</v>
      </c>
      <c r="D95" t="s">
        <v>106</v>
      </c>
      <c r="E95" t="s">
        <v>64</v>
      </c>
      <c r="F95" s="11">
        <v>0.6875</v>
      </c>
      <c r="G95">
        <v>25600</v>
      </c>
      <c r="H95">
        <v>49</v>
      </c>
      <c r="J95" t="s">
        <v>71</v>
      </c>
      <c r="K95" t="s">
        <v>80</v>
      </c>
      <c r="L95">
        <v>1</v>
      </c>
      <c r="M95">
        <v>1</v>
      </c>
      <c r="N95" t="s">
        <v>30</v>
      </c>
      <c r="O95" t="s">
        <v>30</v>
      </c>
      <c r="P95" s="13">
        <v>0</v>
      </c>
      <c r="Q95" s="13">
        <v>1.4285714285714286</v>
      </c>
      <c r="R95" s="13">
        <v>1.2857142857142858</v>
      </c>
      <c r="S95" s="13">
        <v>0.14285714285714279</v>
      </c>
      <c r="T95" s="13">
        <v>1.4571428571428571</v>
      </c>
      <c r="U95" s="13">
        <v>1.5714285714285714</v>
      </c>
      <c r="V95" s="13">
        <v>-0.11428571428571432</v>
      </c>
      <c r="W95" s="13">
        <v>1.6666666666666667</v>
      </c>
      <c r="X95" s="13">
        <v>3</v>
      </c>
      <c r="Y95" s="13">
        <v>-1.3333333333333333</v>
      </c>
      <c r="Z95" s="13">
        <v>1.25</v>
      </c>
      <c r="AA95" s="13">
        <v>1</v>
      </c>
      <c r="AB95" s="13">
        <v>0.25</v>
      </c>
      <c r="AC95" s="13">
        <v>1.4705882352941178</v>
      </c>
      <c r="AD95" s="13">
        <v>1.4705882352941178</v>
      </c>
      <c r="AE95" s="13">
        <v>0</v>
      </c>
      <c r="AF95" s="13">
        <v>1.4444444444444444</v>
      </c>
      <c r="AG95" s="13">
        <v>1.6666666666666667</v>
      </c>
      <c r="AH95" s="13">
        <v>-0.22222222222222232</v>
      </c>
      <c r="AI95" s="13">
        <v>1</v>
      </c>
      <c r="AJ95" s="13">
        <v>1</v>
      </c>
      <c r="AK95" s="13">
        <v>8</v>
      </c>
      <c r="AL95" s="13">
        <v>45</v>
      </c>
      <c r="AM95" s="13">
        <v>1.1428571428571428</v>
      </c>
      <c r="AN95" s="13">
        <v>1.2857142857142858</v>
      </c>
      <c r="AO95" s="22">
        <v>94</v>
      </c>
    </row>
    <row r="96" spans="1:41" x14ac:dyDescent="0.25">
      <c r="A96" t="s">
        <v>47</v>
      </c>
      <c r="B96" t="s">
        <v>107</v>
      </c>
      <c r="C96" t="s">
        <v>105</v>
      </c>
      <c r="D96" t="s">
        <v>106</v>
      </c>
      <c r="E96" t="s">
        <v>43</v>
      </c>
      <c r="F96" s="11">
        <v>0.77083333333333337</v>
      </c>
      <c r="G96">
        <v>5575</v>
      </c>
      <c r="H96">
        <v>6</v>
      </c>
      <c r="J96" t="s">
        <v>80</v>
      </c>
      <c r="K96" t="s">
        <v>0</v>
      </c>
      <c r="L96">
        <v>1</v>
      </c>
      <c r="M96">
        <v>3</v>
      </c>
      <c r="N96" t="s">
        <v>31</v>
      </c>
      <c r="O96" t="s">
        <v>32</v>
      </c>
      <c r="P96" s="13">
        <v>-2</v>
      </c>
      <c r="Q96" s="13">
        <v>1.4444444444444444</v>
      </c>
      <c r="R96" s="13">
        <v>0.69444444444444442</v>
      </c>
      <c r="S96" s="13">
        <v>0.75</v>
      </c>
      <c r="T96" s="13">
        <v>0.83333333333333337</v>
      </c>
      <c r="U96" s="13">
        <v>1.3333333333333333</v>
      </c>
      <c r="V96" s="13">
        <v>-0.49999999999999989</v>
      </c>
      <c r="W96" s="13">
        <v>1.4705882352941178</v>
      </c>
      <c r="X96" s="13">
        <v>1.4705882352941178</v>
      </c>
      <c r="Y96" s="13">
        <v>0</v>
      </c>
      <c r="Z96" s="13">
        <v>1.4210526315789473</v>
      </c>
      <c r="AA96" s="13">
        <v>1.631578947368421</v>
      </c>
      <c r="AB96" s="13">
        <v>-0.21052631578947367</v>
      </c>
      <c r="AC96" s="13">
        <v>1.3333333333333333</v>
      </c>
      <c r="AD96" s="13">
        <v>1.6666666666666667</v>
      </c>
      <c r="AE96" s="13">
        <v>-0.33333333333333348</v>
      </c>
      <c r="AF96" s="13">
        <v>0.33333333333333331</v>
      </c>
      <c r="AG96" s="13">
        <v>1</v>
      </c>
      <c r="AH96" s="13">
        <v>-0.66666666666666674</v>
      </c>
      <c r="AI96" s="13">
        <v>0</v>
      </c>
      <c r="AJ96" s="13">
        <v>3</v>
      </c>
      <c r="AK96" s="13">
        <v>46</v>
      </c>
      <c r="AL96" s="13">
        <v>6</v>
      </c>
      <c r="AM96" s="13">
        <v>1.2777777777777777</v>
      </c>
      <c r="AN96" s="13">
        <v>1</v>
      </c>
      <c r="AO96" s="22">
        <v>95</v>
      </c>
    </row>
    <row r="97" spans="1:41" x14ac:dyDescent="0.25">
      <c r="A97" t="s">
        <v>47</v>
      </c>
      <c r="B97" t="s">
        <v>158</v>
      </c>
      <c r="C97" t="s">
        <v>105</v>
      </c>
      <c r="D97" t="s">
        <v>106</v>
      </c>
      <c r="E97" t="s">
        <v>43</v>
      </c>
      <c r="F97" s="11">
        <v>0.77083333333333337</v>
      </c>
      <c r="G97">
        <v>3600</v>
      </c>
      <c r="H97">
        <v>7</v>
      </c>
      <c r="J97" t="s">
        <v>76</v>
      </c>
      <c r="K97" t="s">
        <v>80</v>
      </c>
      <c r="L97">
        <v>2</v>
      </c>
      <c r="M97">
        <v>1</v>
      </c>
      <c r="N97" t="s">
        <v>32</v>
      </c>
      <c r="O97" t="s">
        <v>31</v>
      </c>
      <c r="P97" s="13">
        <v>1</v>
      </c>
      <c r="Q97" s="13">
        <v>1</v>
      </c>
      <c r="R97" s="13">
        <v>1</v>
      </c>
      <c r="S97" s="13">
        <v>0</v>
      </c>
      <c r="T97" s="13">
        <v>1.4324324324324325</v>
      </c>
      <c r="U97" s="13">
        <v>1.5945945945945945</v>
      </c>
      <c r="V97" s="13">
        <v>-0.16216216216216206</v>
      </c>
      <c r="W97" s="13">
        <v>1</v>
      </c>
      <c r="X97" s="13">
        <v>1.75</v>
      </c>
      <c r="Y97" s="13">
        <v>-0.75</v>
      </c>
      <c r="Z97" s="13">
        <v>1</v>
      </c>
      <c r="AA97" s="13">
        <v>1.3333333333333333</v>
      </c>
      <c r="AB97" s="13">
        <v>-0.33333333333333326</v>
      </c>
      <c r="AC97" s="13">
        <v>1.4444444444444444</v>
      </c>
      <c r="AD97" s="13">
        <v>1.5555555555555556</v>
      </c>
      <c r="AE97" s="13">
        <v>-0.11111111111111116</v>
      </c>
      <c r="AF97" s="13">
        <v>1.4210526315789473</v>
      </c>
      <c r="AG97" s="13">
        <v>1.631578947368421</v>
      </c>
      <c r="AH97" s="13">
        <v>-0.21052631578947367</v>
      </c>
      <c r="AI97" s="13">
        <v>3</v>
      </c>
      <c r="AJ97" s="13">
        <v>0</v>
      </c>
      <c r="AK97" s="13">
        <v>5</v>
      </c>
      <c r="AL97" s="13">
        <v>46</v>
      </c>
      <c r="AM97" s="13">
        <v>0.7142857142857143</v>
      </c>
      <c r="AN97" s="13">
        <v>1.2432432432432432</v>
      </c>
      <c r="AO97" s="22">
        <v>96</v>
      </c>
    </row>
    <row r="98" spans="1:41" x14ac:dyDescent="0.25">
      <c r="A98" t="s">
        <v>47</v>
      </c>
      <c r="B98" t="s">
        <v>159</v>
      </c>
      <c r="C98" t="s">
        <v>105</v>
      </c>
      <c r="D98" t="s">
        <v>106</v>
      </c>
      <c r="E98" t="s">
        <v>43</v>
      </c>
      <c r="F98" s="11">
        <v>0.66666666666666663</v>
      </c>
      <c r="G98">
        <v>2400</v>
      </c>
      <c r="H98">
        <v>7</v>
      </c>
      <c r="J98" t="s">
        <v>56</v>
      </c>
      <c r="K98" t="s">
        <v>80</v>
      </c>
      <c r="L98">
        <v>2</v>
      </c>
      <c r="M98">
        <v>1</v>
      </c>
      <c r="N98" t="s">
        <v>32</v>
      </c>
      <c r="O98" t="s">
        <v>31</v>
      </c>
      <c r="P98" s="13">
        <v>1</v>
      </c>
      <c r="Q98" s="13">
        <v>1.5</v>
      </c>
      <c r="R98" s="13">
        <v>1.6666666666666667</v>
      </c>
      <c r="S98" s="13">
        <v>-0.16666666666666674</v>
      </c>
      <c r="T98" s="13">
        <v>1.4210526315789473</v>
      </c>
      <c r="U98" s="13">
        <v>1.6052631578947369</v>
      </c>
      <c r="V98" s="13">
        <v>-0.1842105263157896</v>
      </c>
      <c r="W98" s="13">
        <v>1.3333333333333333</v>
      </c>
      <c r="X98" s="13">
        <v>3.3333333333333335</v>
      </c>
      <c r="Y98" s="13">
        <v>-2</v>
      </c>
      <c r="Z98" s="13">
        <v>1.6666666666666667</v>
      </c>
      <c r="AA98" s="13">
        <v>3</v>
      </c>
      <c r="AB98" s="13">
        <v>-1.3333333333333333</v>
      </c>
      <c r="AC98" s="13">
        <v>1.4444444444444444</v>
      </c>
      <c r="AD98" s="13">
        <v>1.5555555555555556</v>
      </c>
      <c r="AE98" s="13">
        <v>-0.11111111111111116</v>
      </c>
      <c r="AF98" s="13">
        <v>1.4</v>
      </c>
      <c r="AG98" s="13">
        <v>1.65</v>
      </c>
      <c r="AH98" s="13">
        <v>-0.25</v>
      </c>
      <c r="AI98" s="13">
        <v>3</v>
      </c>
      <c r="AJ98" s="13">
        <v>0</v>
      </c>
      <c r="AK98" s="13">
        <v>4</v>
      </c>
      <c r="AL98" s="13">
        <v>46</v>
      </c>
      <c r="AM98" s="13">
        <v>0.66666666666666663</v>
      </c>
      <c r="AN98" s="13">
        <v>1.2105263157894737</v>
      </c>
      <c r="AO98" s="22">
        <v>97</v>
      </c>
    </row>
    <row r="99" spans="1:41" x14ac:dyDescent="0.25">
      <c r="A99" t="s">
        <v>47</v>
      </c>
      <c r="B99" t="s">
        <v>160</v>
      </c>
      <c r="C99" t="s">
        <v>105</v>
      </c>
      <c r="D99" t="s">
        <v>116</v>
      </c>
      <c r="E99" t="s">
        <v>43</v>
      </c>
      <c r="F99" s="11">
        <v>0.77083333333333337</v>
      </c>
      <c r="G99">
        <v>5012</v>
      </c>
      <c r="H99">
        <v>7</v>
      </c>
      <c r="J99" t="s">
        <v>80</v>
      </c>
      <c r="K99" t="s">
        <v>49</v>
      </c>
      <c r="L99">
        <v>2</v>
      </c>
      <c r="M99">
        <v>0</v>
      </c>
      <c r="N99" t="s">
        <v>32</v>
      </c>
      <c r="O99" t="s">
        <v>31</v>
      </c>
      <c r="P99" s="13">
        <v>2</v>
      </c>
      <c r="Q99" s="13">
        <v>1.4102564102564104</v>
      </c>
      <c r="R99" s="13">
        <v>0.71794871794871795</v>
      </c>
      <c r="S99" s="13">
        <v>0.6923076923076924</v>
      </c>
      <c r="T99" s="13">
        <v>0.66666666666666663</v>
      </c>
      <c r="U99" s="13">
        <v>1.6666666666666667</v>
      </c>
      <c r="V99" s="13">
        <v>-1</v>
      </c>
      <c r="W99" s="13">
        <v>1.4444444444444444</v>
      </c>
      <c r="X99" s="13">
        <v>1.5555555555555556</v>
      </c>
      <c r="Y99" s="13">
        <v>-0.11111111111111116</v>
      </c>
      <c r="Z99" s="13">
        <v>1.3809523809523809</v>
      </c>
      <c r="AA99" s="13">
        <v>1.6666666666666667</v>
      </c>
      <c r="AB99" s="13">
        <v>-0.28571428571428581</v>
      </c>
      <c r="AC99" s="13">
        <v>0.33333333333333331</v>
      </c>
      <c r="AD99" s="13">
        <v>1.3333333333333333</v>
      </c>
      <c r="AE99" s="13">
        <v>-1</v>
      </c>
      <c r="AF99" s="13">
        <v>1</v>
      </c>
      <c r="AG99" s="13">
        <v>2</v>
      </c>
      <c r="AH99" s="13">
        <v>-1</v>
      </c>
      <c r="AI99" s="13">
        <v>3</v>
      </c>
      <c r="AJ99" s="13">
        <v>0</v>
      </c>
      <c r="AK99" s="13">
        <v>46</v>
      </c>
      <c r="AL99" s="13">
        <v>2</v>
      </c>
      <c r="AM99" s="13">
        <v>1.1794871794871795</v>
      </c>
      <c r="AN99" s="13">
        <v>0.33333333333333331</v>
      </c>
      <c r="AO99" s="22">
        <v>98</v>
      </c>
    </row>
    <row r="100" spans="1:41" x14ac:dyDescent="0.25">
      <c r="A100" t="s">
        <v>47</v>
      </c>
      <c r="B100" t="s">
        <v>161</v>
      </c>
      <c r="C100" t="s">
        <v>105</v>
      </c>
      <c r="D100" t="s">
        <v>116</v>
      </c>
      <c r="E100" t="s">
        <v>43</v>
      </c>
      <c r="F100" s="11">
        <v>0.77083333333333337</v>
      </c>
      <c r="G100">
        <v>6055</v>
      </c>
      <c r="H100">
        <v>7</v>
      </c>
      <c r="J100" t="s">
        <v>80</v>
      </c>
      <c r="K100" t="s">
        <v>65</v>
      </c>
      <c r="L100">
        <v>4</v>
      </c>
      <c r="M100">
        <v>0</v>
      </c>
      <c r="N100" t="s">
        <v>32</v>
      </c>
      <c r="O100" t="s">
        <v>31</v>
      </c>
      <c r="P100" s="13">
        <v>4</v>
      </c>
      <c r="Q100" s="13">
        <v>1.425</v>
      </c>
      <c r="R100" s="13">
        <v>0.7</v>
      </c>
      <c r="S100" s="13">
        <v>0.72500000000000009</v>
      </c>
      <c r="T100" s="13">
        <v>0.66666666666666663</v>
      </c>
      <c r="U100" s="13">
        <v>3.1666666666666665</v>
      </c>
      <c r="V100" s="13">
        <v>-2.5</v>
      </c>
      <c r="W100" s="13">
        <v>1.4736842105263157</v>
      </c>
      <c r="X100" s="13">
        <v>1.4736842105263157</v>
      </c>
      <c r="Y100" s="13">
        <v>0</v>
      </c>
      <c r="Z100" s="13">
        <v>1.3809523809523809</v>
      </c>
      <c r="AA100" s="13">
        <v>1.6666666666666667</v>
      </c>
      <c r="AB100" s="13">
        <v>-0.28571428571428581</v>
      </c>
      <c r="AC100" s="13">
        <v>0.66666666666666663</v>
      </c>
      <c r="AD100" s="13">
        <v>1.6666666666666667</v>
      </c>
      <c r="AE100" s="13">
        <v>-1</v>
      </c>
      <c r="AF100" s="13">
        <v>0.66666666666666663</v>
      </c>
      <c r="AG100" s="13">
        <v>4.666666666666667</v>
      </c>
      <c r="AH100" s="13">
        <v>-4</v>
      </c>
      <c r="AI100" s="13">
        <v>3</v>
      </c>
      <c r="AJ100" s="13">
        <v>0</v>
      </c>
      <c r="AK100" s="13">
        <v>49</v>
      </c>
      <c r="AL100" s="13">
        <v>3</v>
      </c>
      <c r="AM100" s="13">
        <v>1.2250000000000001</v>
      </c>
      <c r="AN100" s="13">
        <v>0.5</v>
      </c>
      <c r="AO100" s="22">
        <v>99</v>
      </c>
    </row>
    <row r="101" spans="1:41" x14ac:dyDescent="0.25">
      <c r="A101" t="s">
        <v>47</v>
      </c>
      <c r="B101" t="s">
        <v>122</v>
      </c>
      <c r="C101" t="s">
        <v>105</v>
      </c>
      <c r="D101" t="s">
        <v>116</v>
      </c>
      <c r="E101" t="s">
        <v>43</v>
      </c>
      <c r="F101" s="11">
        <v>0.77083333333333337</v>
      </c>
      <c r="G101">
        <v>6089</v>
      </c>
      <c r="H101">
        <v>13</v>
      </c>
      <c r="J101" t="s">
        <v>80</v>
      </c>
      <c r="K101" t="s">
        <v>58</v>
      </c>
      <c r="L101">
        <v>2</v>
      </c>
      <c r="M101">
        <v>1</v>
      </c>
      <c r="N101" t="s">
        <v>32</v>
      </c>
      <c r="O101" t="s">
        <v>31</v>
      </c>
      <c r="P101" s="13">
        <v>1</v>
      </c>
      <c r="Q101" s="13">
        <v>1.4878048780487805</v>
      </c>
      <c r="R101" s="13">
        <v>0.68292682926829273</v>
      </c>
      <c r="S101" s="13">
        <v>0.80487804878048774</v>
      </c>
      <c r="T101" s="13">
        <v>0.7142857142857143</v>
      </c>
      <c r="U101" s="13">
        <v>1.2857142857142858</v>
      </c>
      <c r="V101" s="13">
        <v>-0.57142857142857151</v>
      </c>
      <c r="W101" s="13">
        <v>1.6</v>
      </c>
      <c r="X101" s="13">
        <v>1.4</v>
      </c>
      <c r="Y101" s="13">
        <v>0.20000000000000018</v>
      </c>
      <c r="Z101" s="13">
        <v>1.3809523809523809</v>
      </c>
      <c r="AA101" s="13">
        <v>1.6666666666666667</v>
      </c>
      <c r="AB101" s="13">
        <v>-0.28571428571428581</v>
      </c>
      <c r="AC101" s="13">
        <v>1</v>
      </c>
      <c r="AD101" s="13">
        <v>0.5</v>
      </c>
      <c r="AE101" s="13">
        <v>0.5</v>
      </c>
      <c r="AF101" s="13">
        <v>0.33333333333333331</v>
      </c>
      <c r="AG101" s="13">
        <v>2.3333333333333335</v>
      </c>
      <c r="AH101" s="13">
        <v>-2</v>
      </c>
      <c r="AI101" s="13">
        <v>3</v>
      </c>
      <c r="AJ101" s="13">
        <v>0</v>
      </c>
      <c r="AK101" s="13">
        <v>52</v>
      </c>
      <c r="AL101" s="13">
        <v>6</v>
      </c>
      <c r="AM101" s="13">
        <v>1.2682926829268293</v>
      </c>
      <c r="AN101" s="13">
        <v>0.8571428571428571</v>
      </c>
      <c r="AO101" s="22">
        <v>100</v>
      </c>
    </row>
    <row r="102" spans="1:41" x14ac:dyDescent="0.25">
      <c r="A102" t="s">
        <v>47</v>
      </c>
      <c r="B102" t="s">
        <v>162</v>
      </c>
      <c r="C102" t="s">
        <v>105</v>
      </c>
      <c r="D102" t="s">
        <v>124</v>
      </c>
      <c r="E102" t="s">
        <v>43</v>
      </c>
      <c r="F102" s="11">
        <v>0.66666666666666663</v>
      </c>
      <c r="G102">
        <v>11318</v>
      </c>
      <c r="H102">
        <v>7</v>
      </c>
      <c r="J102" t="s">
        <v>68</v>
      </c>
      <c r="K102" t="s">
        <v>80</v>
      </c>
      <c r="L102">
        <v>0</v>
      </c>
      <c r="M102">
        <v>2</v>
      </c>
      <c r="N102" t="s">
        <v>31</v>
      </c>
      <c r="O102" t="s">
        <v>32</v>
      </c>
      <c r="P102" s="13">
        <v>-2</v>
      </c>
      <c r="Q102" s="13">
        <v>1.25</v>
      </c>
      <c r="R102" s="13">
        <v>0.5</v>
      </c>
      <c r="S102" s="13">
        <v>0.75</v>
      </c>
      <c r="T102" s="13">
        <v>1.5</v>
      </c>
      <c r="U102" s="13">
        <v>1.5238095238095237</v>
      </c>
      <c r="V102" s="13">
        <v>-2.3809523809523725E-2</v>
      </c>
      <c r="W102" s="13">
        <v>1.5</v>
      </c>
      <c r="X102" s="13">
        <v>1</v>
      </c>
      <c r="Y102" s="13">
        <v>0.5</v>
      </c>
      <c r="Z102" s="13">
        <v>1</v>
      </c>
      <c r="AA102" s="13">
        <v>3</v>
      </c>
      <c r="AB102" s="13">
        <v>-2</v>
      </c>
      <c r="AC102" s="13">
        <v>1.6190476190476191</v>
      </c>
      <c r="AD102" s="13">
        <v>1.3809523809523809</v>
      </c>
      <c r="AE102" s="13">
        <v>0.23809523809523814</v>
      </c>
      <c r="AF102" s="13">
        <v>1.3809523809523809</v>
      </c>
      <c r="AG102" s="13">
        <v>1.6666666666666667</v>
      </c>
      <c r="AH102" s="13">
        <v>-0.28571428571428581</v>
      </c>
      <c r="AI102" s="13">
        <v>0</v>
      </c>
      <c r="AJ102" s="13">
        <v>3</v>
      </c>
      <c r="AK102" s="13">
        <v>10</v>
      </c>
      <c r="AL102" s="13">
        <v>55</v>
      </c>
      <c r="AM102" s="13">
        <v>1.25</v>
      </c>
      <c r="AN102" s="13">
        <v>1.3095238095238095</v>
      </c>
      <c r="AO102" s="22">
        <v>101</v>
      </c>
    </row>
    <row r="103" spans="1:41" x14ac:dyDescent="0.25">
      <c r="A103" t="s">
        <v>47</v>
      </c>
      <c r="B103" t="s">
        <v>128</v>
      </c>
      <c r="C103" t="s">
        <v>105</v>
      </c>
      <c r="D103" t="s">
        <v>124</v>
      </c>
      <c r="E103" t="s">
        <v>64</v>
      </c>
      <c r="F103" s="11">
        <v>0.6875</v>
      </c>
      <c r="G103">
        <v>11260</v>
      </c>
      <c r="H103">
        <v>8</v>
      </c>
      <c r="J103" t="s">
        <v>80</v>
      </c>
      <c r="K103" t="s">
        <v>71</v>
      </c>
      <c r="L103">
        <v>0</v>
      </c>
      <c r="M103">
        <v>4</v>
      </c>
      <c r="N103" t="s">
        <v>31</v>
      </c>
      <c r="O103" t="s">
        <v>32</v>
      </c>
      <c r="P103" s="13">
        <v>-4</v>
      </c>
      <c r="Q103" s="13">
        <v>1.5116279069767442</v>
      </c>
      <c r="R103" s="13">
        <v>0.67441860465116277</v>
      </c>
      <c r="S103" s="13">
        <v>0.83720930232558144</v>
      </c>
      <c r="T103" s="13">
        <v>1.375</v>
      </c>
      <c r="U103" s="13">
        <v>1.75</v>
      </c>
      <c r="V103" s="13">
        <v>-0.375</v>
      </c>
      <c r="W103" s="13">
        <v>1.6190476190476191</v>
      </c>
      <c r="X103" s="13">
        <v>1.3809523809523809</v>
      </c>
      <c r="Y103" s="13">
        <v>0.23809523809523814</v>
      </c>
      <c r="Z103" s="13">
        <v>1.4090909090909092</v>
      </c>
      <c r="AA103" s="13">
        <v>1.5909090909090908</v>
      </c>
      <c r="AB103" s="13">
        <v>-0.18181818181818166</v>
      </c>
      <c r="AC103" s="13">
        <v>1.5</v>
      </c>
      <c r="AD103" s="13">
        <v>2.5</v>
      </c>
      <c r="AE103" s="13">
        <v>-1</v>
      </c>
      <c r="AF103" s="13">
        <v>1.25</v>
      </c>
      <c r="AG103" s="13">
        <v>1</v>
      </c>
      <c r="AH103" s="13">
        <v>0.25</v>
      </c>
      <c r="AI103" s="13">
        <v>0</v>
      </c>
      <c r="AJ103" s="13">
        <v>3</v>
      </c>
      <c r="AK103" s="13">
        <v>58</v>
      </c>
      <c r="AL103" s="13">
        <v>9</v>
      </c>
      <c r="AM103" s="13">
        <v>1.3488372093023255</v>
      </c>
      <c r="AN103" s="13">
        <v>1.125</v>
      </c>
      <c r="AO103" s="22">
        <v>102</v>
      </c>
    </row>
    <row r="104" spans="1:41" x14ac:dyDescent="0.25">
      <c r="A104" t="s">
        <v>47</v>
      </c>
      <c r="B104" t="s">
        <v>163</v>
      </c>
      <c r="C104" t="s">
        <v>105</v>
      </c>
      <c r="D104" t="s">
        <v>124</v>
      </c>
      <c r="E104" t="s">
        <v>43</v>
      </c>
      <c r="F104" s="11">
        <v>0.77083333333333337</v>
      </c>
      <c r="G104">
        <v>5604</v>
      </c>
      <c r="H104">
        <v>6</v>
      </c>
      <c r="J104" t="s">
        <v>0</v>
      </c>
      <c r="K104" t="s">
        <v>80</v>
      </c>
      <c r="L104">
        <v>1</v>
      </c>
      <c r="M104">
        <v>0</v>
      </c>
      <c r="N104" t="s">
        <v>32</v>
      </c>
      <c r="O104" t="s">
        <v>31</v>
      </c>
      <c r="P104" s="13">
        <v>1</v>
      </c>
      <c r="Q104" s="13">
        <v>1.1428571428571428</v>
      </c>
      <c r="R104" s="13">
        <v>0.7142857142857143</v>
      </c>
      <c r="S104" s="13">
        <v>0.42857142857142849</v>
      </c>
      <c r="T104" s="13">
        <v>1.4772727272727273</v>
      </c>
      <c r="U104" s="13">
        <v>1.5454545454545454</v>
      </c>
      <c r="V104" s="13">
        <v>-6.8181818181818121E-2</v>
      </c>
      <c r="W104" s="13">
        <v>1.3333333333333333</v>
      </c>
      <c r="X104" s="13">
        <v>1.6666666666666667</v>
      </c>
      <c r="Y104" s="13">
        <v>-0.33333333333333348</v>
      </c>
      <c r="Z104" s="13">
        <v>1</v>
      </c>
      <c r="AA104" s="13">
        <v>1</v>
      </c>
      <c r="AB104" s="13">
        <v>0</v>
      </c>
      <c r="AC104" s="13">
        <v>1.5454545454545454</v>
      </c>
      <c r="AD104" s="13">
        <v>1.5</v>
      </c>
      <c r="AE104" s="13">
        <v>4.5454545454545414E-2</v>
      </c>
      <c r="AF104" s="13">
        <v>1.4090909090909092</v>
      </c>
      <c r="AG104" s="13">
        <v>1.5909090909090908</v>
      </c>
      <c r="AH104" s="13">
        <v>-0.18181818181818166</v>
      </c>
      <c r="AI104" s="13">
        <v>3</v>
      </c>
      <c r="AJ104" s="13">
        <v>0</v>
      </c>
      <c r="AK104" s="13">
        <v>9</v>
      </c>
      <c r="AL104" s="13">
        <v>58</v>
      </c>
      <c r="AM104" s="13">
        <v>1.2857142857142858</v>
      </c>
      <c r="AN104" s="13">
        <v>1.3181818181818181</v>
      </c>
      <c r="AO104" s="22">
        <v>103</v>
      </c>
    </row>
    <row r="105" spans="1:41" x14ac:dyDescent="0.25">
      <c r="A105" t="s">
        <v>47</v>
      </c>
      <c r="B105" t="s">
        <v>164</v>
      </c>
      <c r="C105" t="s">
        <v>105</v>
      </c>
      <c r="D105" t="s">
        <v>124</v>
      </c>
      <c r="E105" t="s">
        <v>43</v>
      </c>
      <c r="F105" s="11">
        <v>0.66666666666666663</v>
      </c>
      <c r="G105">
        <v>5420</v>
      </c>
      <c r="H105">
        <v>7</v>
      </c>
      <c r="J105" t="s">
        <v>80</v>
      </c>
      <c r="K105" t="s">
        <v>76</v>
      </c>
      <c r="L105">
        <v>2</v>
      </c>
      <c r="M105">
        <v>3</v>
      </c>
      <c r="N105" t="s">
        <v>31</v>
      </c>
      <c r="O105" t="s">
        <v>32</v>
      </c>
      <c r="P105" s="13">
        <v>-1</v>
      </c>
      <c r="Q105" s="13">
        <v>1.4444444444444444</v>
      </c>
      <c r="R105" s="13">
        <v>0.73333333333333328</v>
      </c>
      <c r="S105" s="13">
        <v>0.71111111111111114</v>
      </c>
      <c r="T105" s="13">
        <v>1.125</v>
      </c>
      <c r="U105" s="13">
        <v>1.5</v>
      </c>
      <c r="V105" s="13">
        <v>-0.375</v>
      </c>
      <c r="W105" s="13">
        <v>1.5454545454545454</v>
      </c>
      <c r="X105" s="13">
        <v>1.5</v>
      </c>
      <c r="Y105" s="13">
        <v>4.5454545454545414E-2</v>
      </c>
      <c r="Z105" s="13">
        <v>1.3478260869565217</v>
      </c>
      <c r="AA105" s="13">
        <v>1.5652173913043479</v>
      </c>
      <c r="AB105" s="13">
        <v>-0.21739130434782616</v>
      </c>
      <c r="AC105" s="13">
        <v>1.2</v>
      </c>
      <c r="AD105" s="13">
        <v>1.6</v>
      </c>
      <c r="AE105" s="13">
        <v>-0.40000000000000013</v>
      </c>
      <c r="AF105" s="13">
        <v>1</v>
      </c>
      <c r="AG105" s="13">
        <v>1.3333333333333333</v>
      </c>
      <c r="AH105" s="13">
        <v>-0.33333333333333326</v>
      </c>
      <c r="AI105" s="13">
        <v>0</v>
      </c>
      <c r="AJ105" s="13">
        <v>3</v>
      </c>
      <c r="AK105" s="13">
        <v>58</v>
      </c>
      <c r="AL105" s="13">
        <v>8</v>
      </c>
      <c r="AM105" s="13">
        <v>1.288888888888889</v>
      </c>
      <c r="AN105" s="13">
        <v>1</v>
      </c>
      <c r="AO105" s="22">
        <v>104</v>
      </c>
    </row>
    <row r="106" spans="1:41" x14ac:dyDescent="0.25">
      <c r="A106" t="s">
        <v>47</v>
      </c>
      <c r="B106" t="s">
        <v>165</v>
      </c>
      <c r="C106" t="s">
        <v>105</v>
      </c>
      <c r="D106" t="s">
        <v>134</v>
      </c>
      <c r="E106" t="s">
        <v>43</v>
      </c>
      <c r="F106" s="11">
        <v>0.77083333333333337</v>
      </c>
      <c r="G106">
        <v>6050</v>
      </c>
      <c r="H106">
        <v>7</v>
      </c>
      <c r="J106" t="s">
        <v>80</v>
      </c>
      <c r="K106" t="s">
        <v>56</v>
      </c>
      <c r="L106">
        <v>0</v>
      </c>
      <c r="M106">
        <v>0</v>
      </c>
      <c r="N106" t="s">
        <v>30</v>
      </c>
      <c r="O106" t="s">
        <v>30</v>
      </c>
      <c r="P106" s="13">
        <v>0</v>
      </c>
      <c r="Q106" s="13">
        <v>1.4565217391304348</v>
      </c>
      <c r="R106" s="13">
        <v>0.78260869565217395</v>
      </c>
      <c r="S106" s="13">
        <v>0.67391304347826086</v>
      </c>
      <c r="T106" s="13">
        <v>1.5714285714285714</v>
      </c>
      <c r="U106" s="13">
        <v>2.8571428571428572</v>
      </c>
      <c r="V106" s="13">
        <v>-1.2857142857142858</v>
      </c>
      <c r="W106" s="13">
        <v>1.5652173913043479</v>
      </c>
      <c r="X106" s="13">
        <v>1.5652173913043479</v>
      </c>
      <c r="Y106" s="13">
        <v>0</v>
      </c>
      <c r="Z106" s="13">
        <v>1.3478260869565217</v>
      </c>
      <c r="AA106" s="13">
        <v>1.5652173913043479</v>
      </c>
      <c r="AB106" s="13">
        <v>-0.21739130434782616</v>
      </c>
      <c r="AC106" s="13">
        <v>1.5</v>
      </c>
      <c r="AD106" s="13">
        <v>2.75</v>
      </c>
      <c r="AE106" s="13">
        <v>-1.25</v>
      </c>
      <c r="AF106" s="13">
        <v>1.6666666666666667</v>
      </c>
      <c r="AG106" s="13">
        <v>3</v>
      </c>
      <c r="AH106" s="13">
        <v>-1.3333333333333333</v>
      </c>
      <c r="AI106" s="13">
        <v>1</v>
      </c>
      <c r="AJ106" s="13">
        <v>1</v>
      </c>
      <c r="AK106" s="13">
        <v>58</v>
      </c>
      <c r="AL106" s="13">
        <v>7</v>
      </c>
      <c r="AM106" s="13">
        <v>1.2608695652173914</v>
      </c>
      <c r="AN106" s="13">
        <v>1</v>
      </c>
      <c r="AO106" s="22">
        <v>105</v>
      </c>
    </row>
    <row r="107" spans="1:41" x14ac:dyDescent="0.25">
      <c r="A107" t="s">
        <v>47</v>
      </c>
      <c r="B107" t="s">
        <v>166</v>
      </c>
      <c r="C107" t="s">
        <v>105</v>
      </c>
      <c r="D107" t="s">
        <v>134</v>
      </c>
      <c r="E107" t="s">
        <v>37</v>
      </c>
      <c r="F107" s="11">
        <v>0.79166666666666663</v>
      </c>
      <c r="G107">
        <v>2639</v>
      </c>
      <c r="H107">
        <v>10</v>
      </c>
      <c r="J107" t="s">
        <v>49</v>
      </c>
      <c r="K107" t="s">
        <v>80</v>
      </c>
      <c r="L107">
        <v>2</v>
      </c>
      <c r="M107">
        <v>1</v>
      </c>
      <c r="N107" t="s">
        <v>32</v>
      </c>
      <c r="O107" t="s">
        <v>31</v>
      </c>
      <c r="P107" s="13">
        <v>1</v>
      </c>
      <c r="Q107" s="13">
        <v>0.5714285714285714</v>
      </c>
      <c r="R107" s="13">
        <v>0.5714285714285714</v>
      </c>
      <c r="S107" s="13">
        <v>0</v>
      </c>
      <c r="T107" s="13">
        <v>1.425531914893617</v>
      </c>
      <c r="U107" s="13">
        <v>1.5319148936170213</v>
      </c>
      <c r="V107" s="13">
        <v>-0.1063829787234043</v>
      </c>
      <c r="W107" s="13">
        <v>0.33333333333333331</v>
      </c>
      <c r="X107" s="13">
        <v>1.3333333333333333</v>
      </c>
      <c r="Y107" s="13">
        <v>-1</v>
      </c>
      <c r="Z107" s="13">
        <v>0.75</v>
      </c>
      <c r="AA107" s="13">
        <v>2</v>
      </c>
      <c r="AB107" s="13">
        <v>-1.25</v>
      </c>
      <c r="AC107" s="13">
        <v>1.5</v>
      </c>
      <c r="AD107" s="13">
        <v>1.5</v>
      </c>
      <c r="AE107" s="13">
        <v>0</v>
      </c>
      <c r="AF107" s="13">
        <v>1.3478260869565217</v>
      </c>
      <c r="AG107" s="13">
        <v>1.5652173913043479</v>
      </c>
      <c r="AH107" s="13">
        <v>-0.21739130434782616</v>
      </c>
      <c r="AI107" s="13">
        <v>3</v>
      </c>
      <c r="AJ107" s="13">
        <v>0</v>
      </c>
      <c r="AK107" s="13">
        <v>2</v>
      </c>
      <c r="AL107" s="13">
        <v>59</v>
      </c>
      <c r="AM107" s="13">
        <v>0.2857142857142857</v>
      </c>
      <c r="AN107" s="13">
        <v>1.2553191489361701</v>
      </c>
      <c r="AO107" s="22">
        <v>106</v>
      </c>
    </row>
    <row r="108" spans="1:41" x14ac:dyDescent="0.25">
      <c r="A108" t="s">
        <v>47</v>
      </c>
      <c r="B108" t="s">
        <v>138</v>
      </c>
      <c r="C108" t="s">
        <v>105</v>
      </c>
      <c r="D108" t="s">
        <v>134</v>
      </c>
      <c r="E108" t="s">
        <v>64</v>
      </c>
      <c r="F108" s="11">
        <v>0.6875</v>
      </c>
      <c r="G108">
        <v>3083</v>
      </c>
      <c r="H108">
        <v>5</v>
      </c>
      <c r="J108" t="s">
        <v>65</v>
      </c>
      <c r="K108" t="s">
        <v>80</v>
      </c>
      <c r="L108">
        <v>2</v>
      </c>
      <c r="M108">
        <v>0</v>
      </c>
      <c r="N108" t="s">
        <v>32</v>
      </c>
      <c r="O108" t="s">
        <v>31</v>
      </c>
      <c r="P108" s="13">
        <v>2</v>
      </c>
      <c r="Q108" s="13">
        <v>0.5714285714285714</v>
      </c>
      <c r="R108" s="13">
        <v>0.7142857142857143</v>
      </c>
      <c r="S108" s="13">
        <v>-0.1428571428571429</v>
      </c>
      <c r="T108" s="13">
        <v>1.4166666666666667</v>
      </c>
      <c r="U108" s="13">
        <v>1.5416666666666667</v>
      </c>
      <c r="V108" s="13">
        <v>-0.125</v>
      </c>
      <c r="W108" s="13">
        <v>0.66666666666666663</v>
      </c>
      <c r="X108" s="13">
        <v>1.6666666666666667</v>
      </c>
      <c r="Y108" s="13">
        <v>-1</v>
      </c>
      <c r="Z108" s="13">
        <v>0.5</v>
      </c>
      <c r="AA108" s="13">
        <v>4.5</v>
      </c>
      <c r="AB108" s="13">
        <v>-4</v>
      </c>
      <c r="AC108" s="13">
        <v>1.5</v>
      </c>
      <c r="AD108" s="13">
        <v>1.5</v>
      </c>
      <c r="AE108" s="13">
        <v>0</v>
      </c>
      <c r="AF108" s="13">
        <v>1.3333333333333333</v>
      </c>
      <c r="AG108" s="13">
        <v>1.5833333333333333</v>
      </c>
      <c r="AH108" s="13">
        <v>-0.25</v>
      </c>
      <c r="AI108" s="13">
        <v>3</v>
      </c>
      <c r="AJ108" s="13">
        <v>0</v>
      </c>
      <c r="AK108" s="13">
        <v>3</v>
      </c>
      <c r="AL108" s="13">
        <v>59</v>
      </c>
      <c r="AM108" s="13">
        <v>0.42857142857142855</v>
      </c>
      <c r="AN108" s="13">
        <v>1.2291666666666667</v>
      </c>
      <c r="AO108" s="22">
        <v>107</v>
      </c>
    </row>
    <row r="109" spans="1:41" x14ac:dyDescent="0.25">
      <c r="A109" t="s">
        <v>59</v>
      </c>
      <c r="B109" t="s">
        <v>167</v>
      </c>
      <c r="C109" t="s">
        <v>35</v>
      </c>
      <c r="D109" t="s">
        <v>36</v>
      </c>
      <c r="E109" t="s">
        <v>61</v>
      </c>
      <c r="F109" s="11">
        <v>0.85416666666666663</v>
      </c>
      <c r="G109">
        <v>7109</v>
      </c>
      <c r="H109">
        <v>45</v>
      </c>
      <c r="J109" t="s">
        <v>68</v>
      </c>
      <c r="K109" t="s">
        <v>168</v>
      </c>
      <c r="L109">
        <v>0</v>
      </c>
      <c r="M109">
        <v>1</v>
      </c>
      <c r="N109" t="s">
        <v>31</v>
      </c>
      <c r="O109" t="s">
        <v>32</v>
      </c>
      <c r="P109" s="13">
        <v>-1</v>
      </c>
      <c r="Q109" s="13">
        <v>1.1111111111111112</v>
      </c>
      <c r="R109" s="13">
        <v>0.66666666666666663</v>
      </c>
      <c r="S109" s="13">
        <v>0.44444444444444453</v>
      </c>
      <c r="T109" s="13">
        <v>0</v>
      </c>
      <c r="U109" s="13">
        <v>0</v>
      </c>
      <c r="V109" s="13">
        <v>0</v>
      </c>
      <c r="W109" s="13">
        <v>1.2</v>
      </c>
      <c r="X109" s="13">
        <v>1.2</v>
      </c>
      <c r="Y109" s="13">
        <v>0</v>
      </c>
      <c r="Z109" s="13">
        <v>1</v>
      </c>
      <c r="AA109" s="13">
        <v>3</v>
      </c>
      <c r="AB109" s="13">
        <v>-2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3</v>
      </c>
      <c r="AK109" s="13">
        <v>10</v>
      </c>
      <c r="AL109" s="13">
        <v>0</v>
      </c>
      <c r="AM109" s="13">
        <v>1.1111111111111112</v>
      </c>
      <c r="AN109" s="13">
        <v>0</v>
      </c>
      <c r="AO109" s="22">
        <v>108</v>
      </c>
    </row>
    <row r="110" spans="1:41" x14ac:dyDescent="0.25">
      <c r="A110" t="s">
        <v>41</v>
      </c>
      <c r="B110" t="s">
        <v>169</v>
      </c>
      <c r="C110" t="s">
        <v>35</v>
      </c>
      <c r="D110" t="s">
        <v>36</v>
      </c>
      <c r="E110" t="s">
        <v>64</v>
      </c>
      <c r="F110" s="11">
        <v>0.64583333333333337</v>
      </c>
      <c r="G110">
        <v>1800</v>
      </c>
      <c r="H110">
        <v>3</v>
      </c>
      <c r="J110" t="s">
        <v>170</v>
      </c>
      <c r="K110" t="s">
        <v>68</v>
      </c>
      <c r="L110">
        <v>0</v>
      </c>
      <c r="M110">
        <v>3</v>
      </c>
      <c r="N110" t="s">
        <v>31</v>
      </c>
      <c r="O110" t="s">
        <v>32</v>
      </c>
      <c r="P110" s="13">
        <v>-3</v>
      </c>
      <c r="Q110" s="13">
        <v>0</v>
      </c>
      <c r="R110" s="13">
        <v>0</v>
      </c>
      <c r="S110" s="13">
        <v>0</v>
      </c>
      <c r="T110" s="13">
        <v>1</v>
      </c>
      <c r="U110" s="13">
        <v>1.9</v>
      </c>
      <c r="V110" s="13">
        <v>-0.89999999999999991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1</v>
      </c>
      <c r="AD110" s="13">
        <v>1.1666666666666667</v>
      </c>
      <c r="AE110" s="13">
        <v>-0.16666666666666674</v>
      </c>
      <c r="AF110" s="13">
        <v>1</v>
      </c>
      <c r="AG110" s="13">
        <v>3</v>
      </c>
      <c r="AH110" s="13">
        <v>-2</v>
      </c>
      <c r="AI110" s="13">
        <v>0</v>
      </c>
      <c r="AJ110" s="13">
        <v>3</v>
      </c>
      <c r="AK110" s="13">
        <v>0</v>
      </c>
      <c r="AL110" s="13">
        <v>10</v>
      </c>
      <c r="AM110" s="13">
        <v>0</v>
      </c>
      <c r="AN110" s="13">
        <v>1</v>
      </c>
      <c r="AO110" s="22">
        <v>109</v>
      </c>
    </row>
    <row r="111" spans="1:41" x14ac:dyDescent="0.25">
      <c r="A111" t="s">
        <v>59</v>
      </c>
      <c r="B111" t="s">
        <v>171</v>
      </c>
      <c r="C111" t="s">
        <v>35</v>
      </c>
      <c r="D111" t="s">
        <v>36</v>
      </c>
      <c r="E111" t="s">
        <v>61</v>
      </c>
      <c r="F111" s="11">
        <v>0.85416666666666663</v>
      </c>
      <c r="G111">
        <v>5500</v>
      </c>
      <c r="H111">
        <v>4</v>
      </c>
      <c r="J111" t="s">
        <v>168</v>
      </c>
      <c r="K111" t="s">
        <v>68</v>
      </c>
      <c r="L111">
        <v>0</v>
      </c>
      <c r="M111">
        <v>3</v>
      </c>
      <c r="N111" t="s">
        <v>31</v>
      </c>
      <c r="O111" t="s">
        <v>32</v>
      </c>
      <c r="P111" s="13">
        <v>-3</v>
      </c>
      <c r="Q111" s="13">
        <v>1</v>
      </c>
      <c r="R111" s="13">
        <v>0</v>
      </c>
      <c r="S111" s="13">
        <v>1</v>
      </c>
      <c r="T111" s="13">
        <v>1.1818181818181819</v>
      </c>
      <c r="U111" s="13">
        <v>1.7272727272727273</v>
      </c>
      <c r="V111" s="13">
        <v>-0.54545454545454541</v>
      </c>
      <c r="W111" s="13">
        <v>0</v>
      </c>
      <c r="X111" s="13">
        <v>0</v>
      </c>
      <c r="Y111" s="13">
        <v>0</v>
      </c>
      <c r="Z111" s="13">
        <v>1</v>
      </c>
      <c r="AA111" s="13">
        <v>0</v>
      </c>
      <c r="AB111" s="13">
        <v>1</v>
      </c>
      <c r="AC111" s="13">
        <v>1</v>
      </c>
      <c r="AD111" s="13">
        <v>1.1666666666666667</v>
      </c>
      <c r="AE111" s="13">
        <v>-0.16666666666666674</v>
      </c>
      <c r="AF111" s="13">
        <v>1.4</v>
      </c>
      <c r="AG111" s="13">
        <v>2.4</v>
      </c>
      <c r="AH111" s="13">
        <v>-1</v>
      </c>
      <c r="AI111" s="13">
        <v>0</v>
      </c>
      <c r="AJ111" s="13">
        <v>3</v>
      </c>
      <c r="AK111" s="13">
        <v>3</v>
      </c>
      <c r="AL111" s="13">
        <v>13</v>
      </c>
      <c r="AM111" s="13">
        <v>3</v>
      </c>
      <c r="AN111" s="13">
        <v>1.1818181818181819</v>
      </c>
      <c r="AO111" s="22">
        <v>110</v>
      </c>
    </row>
    <row r="112" spans="1:41" x14ac:dyDescent="0.25">
      <c r="A112" t="s">
        <v>47</v>
      </c>
      <c r="B112" t="s">
        <v>143</v>
      </c>
      <c r="C112" t="s">
        <v>35</v>
      </c>
      <c r="D112" t="s">
        <v>36</v>
      </c>
      <c r="E112" t="s">
        <v>64</v>
      </c>
      <c r="F112" s="11">
        <v>0.79166666666666663</v>
      </c>
      <c r="G112">
        <v>7281</v>
      </c>
      <c r="H112">
        <v>3</v>
      </c>
      <c r="J112" t="s">
        <v>68</v>
      </c>
      <c r="K112" t="s">
        <v>65</v>
      </c>
      <c r="L112">
        <v>3</v>
      </c>
      <c r="M112">
        <v>2</v>
      </c>
      <c r="N112" t="s">
        <v>32</v>
      </c>
      <c r="O112" t="s">
        <v>31</v>
      </c>
      <c r="P112" s="13">
        <v>1</v>
      </c>
      <c r="Q112" s="13">
        <v>1.3333333333333333</v>
      </c>
      <c r="R112" s="13">
        <v>0.58333333333333337</v>
      </c>
      <c r="S112" s="13">
        <v>0.74999999999999989</v>
      </c>
      <c r="T112" s="13">
        <v>0.75</v>
      </c>
      <c r="U112" s="13">
        <v>2.875</v>
      </c>
      <c r="V112" s="13">
        <v>-2.125</v>
      </c>
      <c r="W112" s="13">
        <v>1</v>
      </c>
      <c r="X112" s="13">
        <v>1.1666666666666667</v>
      </c>
      <c r="Y112" s="13">
        <v>-0.16666666666666674</v>
      </c>
      <c r="Z112" s="13">
        <v>1.6666666666666667</v>
      </c>
      <c r="AA112" s="13">
        <v>2</v>
      </c>
      <c r="AB112" s="13">
        <v>-0.33333333333333326</v>
      </c>
      <c r="AC112" s="13">
        <v>1</v>
      </c>
      <c r="AD112" s="13">
        <v>1.25</v>
      </c>
      <c r="AE112" s="13">
        <v>-0.25</v>
      </c>
      <c r="AF112" s="13">
        <v>0.5</v>
      </c>
      <c r="AG112" s="13">
        <v>4.5</v>
      </c>
      <c r="AH112" s="13">
        <v>-4</v>
      </c>
      <c r="AI112" s="13">
        <v>3</v>
      </c>
      <c r="AJ112" s="13">
        <v>0</v>
      </c>
      <c r="AK112" s="13">
        <v>16</v>
      </c>
      <c r="AL112" s="13">
        <v>6</v>
      </c>
      <c r="AM112" s="13">
        <v>1.3333333333333333</v>
      </c>
      <c r="AN112" s="13">
        <v>0.75</v>
      </c>
      <c r="AO112" s="22">
        <v>111</v>
      </c>
    </row>
    <row r="113" spans="1:41" x14ac:dyDescent="0.25">
      <c r="A113" t="s">
        <v>59</v>
      </c>
      <c r="B113" t="s">
        <v>144</v>
      </c>
      <c r="C113" t="s">
        <v>35</v>
      </c>
      <c r="D113" t="s">
        <v>36</v>
      </c>
      <c r="E113" t="s">
        <v>61</v>
      </c>
      <c r="F113" s="11">
        <v>0.79166666666666663</v>
      </c>
      <c r="G113">
        <v>15000</v>
      </c>
      <c r="H113">
        <v>4</v>
      </c>
      <c r="J113" t="s">
        <v>68</v>
      </c>
      <c r="K113" t="s">
        <v>172</v>
      </c>
      <c r="L113">
        <v>1</v>
      </c>
      <c r="M113">
        <v>2</v>
      </c>
      <c r="N113" t="s">
        <v>31</v>
      </c>
      <c r="O113" t="s">
        <v>32</v>
      </c>
      <c r="P113" s="13">
        <v>-1</v>
      </c>
      <c r="Q113" s="13">
        <v>1.4615384615384615</v>
      </c>
      <c r="R113" s="13">
        <v>0.69230769230769229</v>
      </c>
      <c r="S113" s="13">
        <v>0.76923076923076916</v>
      </c>
      <c r="T113" s="13">
        <v>0</v>
      </c>
      <c r="U113" s="13">
        <v>0</v>
      </c>
      <c r="V113" s="13">
        <v>0</v>
      </c>
      <c r="W113" s="13">
        <v>1.2857142857142858</v>
      </c>
      <c r="X113" s="13">
        <v>1.2857142857142858</v>
      </c>
      <c r="Y113" s="13">
        <v>0</v>
      </c>
      <c r="Z113" s="13">
        <v>1.6666666666666667</v>
      </c>
      <c r="AA113" s="13">
        <v>2</v>
      </c>
      <c r="AB113" s="13">
        <v>-0.33333333333333326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3</v>
      </c>
      <c r="AK113" s="13">
        <v>19</v>
      </c>
      <c r="AL113" s="13">
        <v>0</v>
      </c>
      <c r="AM113" s="13">
        <v>1.4615384615384615</v>
      </c>
      <c r="AN113" s="13">
        <v>0</v>
      </c>
      <c r="AO113" s="22">
        <v>112</v>
      </c>
    </row>
    <row r="114" spans="1:41" x14ac:dyDescent="0.25">
      <c r="A114" t="s">
        <v>59</v>
      </c>
      <c r="B114" t="s">
        <v>173</v>
      </c>
      <c r="C114" t="s">
        <v>35</v>
      </c>
      <c r="D114" t="s">
        <v>54</v>
      </c>
      <c r="E114" t="s">
        <v>61</v>
      </c>
      <c r="F114" s="11">
        <v>0.8125</v>
      </c>
      <c r="G114">
        <v>37701</v>
      </c>
      <c r="H114">
        <v>4</v>
      </c>
      <c r="J114" t="s">
        <v>172</v>
      </c>
      <c r="K114" t="s">
        <v>68</v>
      </c>
      <c r="L114">
        <v>1</v>
      </c>
      <c r="M114">
        <v>1</v>
      </c>
      <c r="N114" t="s">
        <v>30</v>
      </c>
      <c r="O114" t="s">
        <v>30</v>
      </c>
      <c r="P114" s="13">
        <v>0</v>
      </c>
      <c r="Q114" s="13">
        <v>2</v>
      </c>
      <c r="R114" s="13">
        <v>0</v>
      </c>
      <c r="S114" s="13">
        <v>2</v>
      </c>
      <c r="T114" s="13">
        <v>1.4285714285714286</v>
      </c>
      <c r="U114" s="13">
        <v>1.6428571428571428</v>
      </c>
      <c r="V114" s="13">
        <v>-0.21428571428571419</v>
      </c>
      <c r="W114" s="13">
        <v>0</v>
      </c>
      <c r="X114" s="13">
        <v>0</v>
      </c>
      <c r="Y114" s="13">
        <v>0</v>
      </c>
      <c r="Z114" s="13">
        <v>2</v>
      </c>
      <c r="AA114" s="13">
        <v>1</v>
      </c>
      <c r="AB114" s="13">
        <v>1</v>
      </c>
      <c r="AC114" s="13">
        <v>1.25</v>
      </c>
      <c r="AD114" s="13">
        <v>1.375</v>
      </c>
      <c r="AE114" s="13">
        <v>-0.125</v>
      </c>
      <c r="AF114" s="13">
        <v>1.6666666666666667</v>
      </c>
      <c r="AG114" s="13">
        <v>2</v>
      </c>
      <c r="AH114" s="13">
        <v>-0.33333333333333326</v>
      </c>
      <c r="AI114" s="13">
        <v>1</v>
      </c>
      <c r="AJ114" s="13">
        <v>1</v>
      </c>
      <c r="AK114" s="13">
        <v>3</v>
      </c>
      <c r="AL114" s="13">
        <v>19</v>
      </c>
      <c r="AM114" s="13">
        <v>3</v>
      </c>
      <c r="AN114" s="13">
        <v>1.3571428571428572</v>
      </c>
      <c r="AO114" s="22">
        <v>113</v>
      </c>
    </row>
    <row r="115" spans="1:41" x14ac:dyDescent="0.25">
      <c r="A115" t="s">
        <v>47</v>
      </c>
      <c r="B115" t="s">
        <v>147</v>
      </c>
      <c r="C115" t="s">
        <v>35</v>
      </c>
      <c r="D115" t="s">
        <v>54</v>
      </c>
      <c r="E115" t="s">
        <v>64</v>
      </c>
      <c r="F115" s="11">
        <v>0.79166666666666663</v>
      </c>
      <c r="G115">
        <v>3800</v>
      </c>
      <c r="H115">
        <v>3</v>
      </c>
      <c r="J115" t="s">
        <v>76</v>
      </c>
      <c r="K115" t="s">
        <v>68</v>
      </c>
      <c r="L115">
        <v>2</v>
      </c>
      <c r="M115">
        <v>3</v>
      </c>
      <c r="N115" t="s">
        <v>31</v>
      </c>
      <c r="O115" t="s">
        <v>32</v>
      </c>
      <c r="P115" s="13">
        <v>-1</v>
      </c>
      <c r="Q115" s="13">
        <v>1.3333333333333333</v>
      </c>
      <c r="R115" s="13">
        <v>0.88888888888888884</v>
      </c>
      <c r="S115" s="13">
        <v>0.44444444444444442</v>
      </c>
      <c r="T115" s="13">
        <v>1.4</v>
      </c>
      <c r="U115" s="13">
        <v>1.6</v>
      </c>
      <c r="V115" s="13">
        <v>-0.20000000000000018</v>
      </c>
      <c r="W115" s="13">
        <v>1.2</v>
      </c>
      <c r="X115" s="13">
        <v>1.6</v>
      </c>
      <c r="Y115" s="13">
        <v>-0.40000000000000013</v>
      </c>
      <c r="Z115" s="13">
        <v>1.5</v>
      </c>
      <c r="AA115" s="13">
        <v>1.5</v>
      </c>
      <c r="AB115" s="13">
        <v>0</v>
      </c>
      <c r="AC115" s="13">
        <v>1.25</v>
      </c>
      <c r="AD115" s="13">
        <v>1.375</v>
      </c>
      <c r="AE115" s="13">
        <v>-0.125</v>
      </c>
      <c r="AF115" s="13">
        <v>1.5714285714285714</v>
      </c>
      <c r="AG115" s="13">
        <v>1.8571428571428572</v>
      </c>
      <c r="AH115" s="13">
        <v>-0.28571428571428581</v>
      </c>
      <c r="AI115" s="13">
        <v>0</v>
      </c>
      <c r="AJ115" s="13">
        <v>3</v>
      </c>
      <c r="AK115" s="13">
        <v>11</v>
      </c>
      <c r="AL115" s="13">
        <v>20</v>
      </c>
      <c r="AM115" s="13">
        <v>1.2222222222222223</v>
      </c>
      <c r="AN115" s="13">
        <v>1.3333333333333333</v>
      </c>
      <c r="AO115" s="22">
        <v>114</v>
      </c>
    </row>
    <row r="116" spans="1:41" x14ac:dyDescent="0.25">
      <c r="A116" t="s">
        <v>47</v>
      </c>
      <c r="B116" t="s">
        <v>57</v>
      </c>
      <c r="C116" t="s">
        <v>35</v>
      </c>
      <c r="D116" t="s">
        <v>54</v>
      </c>
      <c r="E116" t="s">
        <v>43</v>
      </c>
      <c r="F116" s="11">
        <v>0.77083333333333337</v>
      </c>
      <c r="G116">
        <v>9478</v>
      </c>
      <c r="H116">
        <v>6</v>
      </c>
      <c r="J116" t="s">
        <v>68</v>
      </c>
      <c r="K116" t="s">
        <v>49</v>
      </c>
      <c r="L116">
        <v>2</v>
      </c>
      <c r="M116">
        <v>1</v>
      </c>
      <c r="N116" t="s">
        <v>32</v>
      </c>
      <c r="O116" t="s">
        <v>31</v>
      </c>
      <c r="P116" s="13">
        <v>1</v>
      </c>
      <c r="Q116" s="13">
        <v>1.5</v>
      </c>
      <c r="R116" s="13">
        <v>0.6875</v>
      </c>
      <c r="S116" s="13">
        <v>0.8125</v>
      </c>
      <c r="T116" s="13">
        <v>0.75</v>
      </c>
      <c r="U116" s="13">
        <v>1.625</v>
      </c>
      <c r="V116" s="13">
        <v>-0.875</v>
      </c>
      <c r="W116" s="13">
        <v>1.25</v>
      </c>
      <c r="X116" s="13">
        <v>1.375</v>
      </c>
      <c r="Y116" s="13">
        <v>-0.125</v>
      </c>
      <c r="Z116" s="13">
        <v>1.75</v>
      </c>
      <c r="AA116" s="13">
        <v>1.875</v>
      </c>
      <c r="AB116" s="13">
        <v>-0.125</v>
      </c>
      <c r="AC116" s="13">
        <v>0.75</v>
      </c>
      <c r="AD116" s="13">
        <v>1.25</v>
      </c>
      <c r="AE116" s="13">
        <v>-0.5</v>
      </c>
      <c r="AF116" s="13">
        <v>0.75</v>
      </c>
      <c r="AG116" s="13">
        <v>2</v>
      </c>
      <c r="AH116" s="13">
        <v>-1.25</v>
      </c>
      <c r="AI116" s="13">
        <v>3</v>
      </c>
      <c r="AJ116" s="13">
        <v>0</v>
      </c>
      <c r="AK116" s="13">
        <v>23</v>
      </c>
      <c r="AL116" s="13">
        <v>5</v>
      </c>
      <c r="AM116" s="13">
        <v>1.4375</v>
      </c>
      <c r="AN116" s="13">
        <v>0.625</v>
      </c>
      <c r="AO116" s="22">
        <v>115</v>
      </c>
    </row>
    <row r="117" spans="1:41" x14ac:dyDescent="0.25">
      <c r="A117" t="s">
        <v>47</v>
      </c>
      <c r="B117" t="s">
        <v>174</v>
      </c>
      <c r="C117" t="s">
        <v>35</v>
      </c>
      <c r="D117" t="s">
        <v>54</v>
      </c>
      <c r="E117" t="s">
        <v>43</v>
      </c>
      <c r="F117" s="11">
        <v>0.66666666666666663</v>
      </c>
      <c r="G117">
        <v>21000</v>
      </c>
      <c r="H117">
        <v>7</v>
      </c>
      <c r="J117" t="s">
        <v>71</v>
      </c>
      <c r="K117" t="s">
        <v>68</v>
      </c>
      <c r="L117">
        <v>1</v>
      </c>
      <c r="M117">
        <v>2</v>
      </c>
      <c r="N117" t="s">
        <v>31</v>
      </c>
      <c r="O117" t="s">
        <v>32</v>
      </c>
      <c r="P117" s="13">
        <v>-1</v>
      </c>
      <c r="Q117" s="13">
        <v>1.6666666666666667</v>
      </c>
      <c r="R117" s="13">
        <v>1.1111111111111112</v>
      </c>
      <c r="S117" s="13">
        <v>0.55555555555555558</v>
      </c>
      <c r="T117" s="13">
        <v>1.5294117647058822</v>
      </c>
      <c r="U117" s="13">
        <v>1.588235294117647</v>
      </c>
      <c r="V117" s="13">
        <v>-5.8823529411764719E-2</v>
      </c>
      <c r="W117" s="13">
        <v>1.5</v>
      </c>
      <c r="X117" s="13">
        <v>2.5</v>
      </c>
      <c r="Y117" s="13">
        <v>-1</v>
      </c>
      <c r="Z117" s="13">
        <v>1.8</v>
      </c>
      <c r="AA117" s="13">
        <v>0.8</v>
      </c>
      <c r="AB117" s="13">
        <v>1</v>
      </c>
      <c r="AC117" s="13">
        <v>1.3333333333333333</v>
      </c>
      <c r="AD117" s="13">
        <v>1.3333333333333333</v>
      </c>
      <c r="AE117" s="13">
        <v>0</v>
      </c>
      <c r="AF117" s="13">
        <v>1.75</v>
      </c>
      <c r="AG117" s="13">
        <v>1.875</v>
      </c>
      <c r="AH117" s="13">
        <v>-0.125</v>
      </c>
      <c r="AI117" s="13">
        <v>0</v>
      </c>
      <c r="AJ117" s="13">
        <v>3</v>
      </c>
      <c r="AK117" s="13">
        <v>12</v>
      </c>
      <c r="AL117" s="13">
        <v>26</v>
      </c>
      <c r="AM117" s="13">
        <v>1.3333333333333333</v>
      </c>
      <c r="AN117" s="13">
        <v>1.5294117647058822</v>
      </c>
      <c r="AO117" s="22">
        <v>116</v>
      </c>
    </row>
    <row r="118" spans="1:41" x14ac:dyDescent="0.25">
      <c r="A118" t="s">
        <v>47</v>
      </c>
      <c r="B118" t="s">
        <v>149</v>
      </c>
      <c r="C118" t="s">
        <v>35</v>
      </c>
      <c r="D118" t="s">
        <v>70</v>
      </c>
      <c r="E118" t="s">
        <v>43</v>
      </c>
      <c r="F118" s="11">
        <v>0.66666666666666663</v>
      </c>
      <c r="G118">
        <v>6009</v>
      </c>
      <c r="H118">
        <v>13</v>
      </c>
      <c r="J118" t="s">
        <v>0</v>
      </c>
      <c r="K118" t="s">
        <v>68</v>
      </c>
      <c r="L118">
        <v>2</v>
      </c>
      <c r="M118">
        <v>1</v>
      </c>
      <c r="N118" t="s">
        <v>32</v>
      </c>
      <c r="O118" t="s">
        <v>31</v>
      </c>
      <c r="P118" s="13">
        <v>1</v>
      </c>
      <c r="Q118" s="13">
        <v>1.125</v>
      </c>
      <c r="R118" s="13">
        <v>0.625</v>
      </c>
      <c r="S118" s="13">
        <v>0.5</v>
      </c>
      <c r="T118" s="13">
        <v>1.5555555555555556</v>
      </c>
      <c r="U118" s="13">
        <v>1.5555555555555556</v>
      </c>
      <c r="V118" s="13">
        <v>0</v>
      </c>
      <c r="W118" s="13">
        <v>1.25</v>
      </c>
      <c r="X118" s="13">
        <v>1.25</v>
      </c>
      <c r="Y118" s="13">
        <v>0</v>
      </c>
      <c r="Z118" s="13">
        <v>1</v>
      </c>
      <c r="AA118" s="13">
        <v>1</v>
      </c>
      <c r="AB118" s="13">
        <v>0</v>
      </c>
      <c r="AC118" s="13">
        <v>1.3333333333333333</v>
      </c>
      <c r="AD118" s="13">
        <v>1.3333333333333333</v>
      </c>
      <c r="AE118" s="13">
        <v>0</v>
      </c>
      <c r="AF118" s="13">
        <v>1.7777777777777777</v>
      </c>
      <c r="AG118" s="13">
        <v>1.7777777777777777</v>
      </c>
      <c r="AH118" s="13">
        <v>0</v>
      </c>
      <c r="AI118" s="13">
        <v>3</v>
      </c>
      <c r="AJ118" s="13">
        <v>0</v>
      </c>
      <c r="AK118" s="13">
        <v>12</v>
      </c>
      <c r="AL118" s="13">
        <v>29</v>
      </c>
      <c r="AM118" s="13">
        <v>1.5</v>
      </c>
      <c r="AN118" s="13">
        <v>1.6111111111111112</v>
      </c>
      <c r="AO118" s="22">
        <v>117</v>
      </c>
    </row>
    <row r="119" spans="1:41" x14ac:dyDescent="0.25">
      <c r="A119" t="s">
        <v>47</v>
      </c>
      <c r="B119" t="s">
        <v>175</v>
      </c>
      <c r="C119" t="s">
        <v>35</v>
      </c>
      <c r="D119" t="s">
        <v>70</v>
      </c>
      <c r="E119" t="s">
        <v>43</v>
      </c>
      <c r="F119" s="11">
        <v>0.77083333333333337</v>
      </c>
      <c r="G119">
        <v>2888</v>
      </c>
      <c r="H119">
        <v>7</v>
      </c>
      <c r="J119" t="s">
        <v>56</v>
      </c>
      <c r="K119" t="s">
        <v>68</v>
      </c>
      <c r="L119">
        <v>2</v>
      </c>
      <c r="M119">
        <v>1</v>
      </c>
      <c r="N119" t="s">
        <v>32</v>
      </c>
      <c r="O119" t="s">
        <v>31</v>
      </c>
      <c r="P119" s="13">
        <v>1</v>
      </c>
      <c r="Q119" s="13">
        <v>1.375</v>
      </c>
      <c r="R119" s="13">
        <v>1.375</v>
      </c>
      <c r="S119" s="13">
        <v>0</v>
      </c>
      <c r="T119" s="13">
        <v>1.5263157894736843</v>
      </c>
      <c r="U119" s="13">
        <v>1.5789473684210527</v>
      </c>
      <c r="V119" s="13">
        <v>-5.2631578947368363E-2</v>
      </c>
      <c r="W119" s="13">
        <v>1.5</v>
      </c>
      <c r="X119" s="13">
        <v>2.75</v>
      </c>
      <c r="Y119" s="13">
        <v>-1.25</v>
      </c>
      <c r="Z119" s="13">
        <v>1.25</v>
      </c>
      <c r="AA119" s="13">
        <v>2.25</v>
      </c>
      <c r="AB119" s="13">
        <v>-1</v>
      </c>
      <c r="AC119" s="13">
        <v>1.3333333333333333</v>
      </c>
      <c r="AD119" s="13">
        <v>1.3333333333333333</v>
      </c>
      <c r="AE119" s="13">
        <v>0</v>
      </c>
      <c r="AF119" s="13">
        <v>1.7</v>
      </c>
      <c r="AG119" s="13">
        <v>1.8</v>
      </c>
      <c r="AH119" s="13">
        <v>-0.10000000000000009</v>
      </c>
      <c r="AI119" s="13">
        <v>3</v>
      </c>
      <c r="AJ119" s="13">
        <v>0</v>
      </c>
      <c r="AK119" s="13">
        <v>8</v>
      </c>
      <c r="AL119" s="13">
        <v>29</v>
      </c>
      <c r="AM119" s="13">
        <v>1</v>
      </c>
      <c r="AN119" s="13">
        <v>1.5263157894736843</v>
      </c>
      <c r="AO119" s="22">
        <v>118</v>
      </c>
    </row>
    <row r="120" spans="1:41" x14ac:dyDescent="0.25">
      <c r="A120" t="s">
        <v>41</v>
      </c>
      <c r="B120" t="s">
        <v>151</v>
      </c>
      <c r="C120" t="s">
        <v>35</v>
      </c>
      <c r="D120" t="s">
        <v>70</v>
      </c>
      <c r="E120" t="s">
        <v>46</v>
      </c>
      <c r="F120" s="11">
        <v>0.75</v>
      </c>
      <c r="G120">
        <v>1123</v>
      </c>
      <c r="H120">
        <v>4</v>
      </c>
      <c r="J120" t="s">
        <v>176</v>
      </c>
      <c r="K120" t="s">
        <v>68</v>
      </c>
      <c r="L120">
        <v>1</v>
      </c>
      <c r="M120">
        <v>2</v>
      </c>
      <c r="N120" t="s">
        <v>31</v>
      </c>
      <c r="O120" t="s">
        <v>32</v>
      </c>
      <c r="P120" s="13">
        <v>-1</v>
      </c>
      <c r="Q120" s="13">
        <v>0</v>
      </c>
      <c r="R120" s="13">
        <v>0</v>
      </c>
      <c r="S120" s="13">
        <v>0</v>
      </c>
      <c r="T120" s="13">
        <v>1.5</v>
      </c>
      <c r="U120" s="13">
        <v>1.6</v>
      </c>
      <c r="V120" s="13">
        <v>-0.10000000000000009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1.3333333333333333</v>
      </c>
      <c r="AD120" s="13">
        <v>1.3333333333333333</v>
      </c>
      <c r="AE120" s="13">
        <v>0</v>
      </c>
      <c r="AF120" s="13">
        <v>1.6363636363636365</v>
      </c>
      <c r="AG120" s="13">
        <v>1.8181818181818181</v>
      </c>
      <c r="AH120" s="13">
        <v>-0.18181818181818166</v>
      </c>
      <c r="AI120" s="13">
        <v>0</v>
      </c>
      <c r="AJ120" s="13">
        <v>3</v>
      </c>
      <c r="AK120" s="13">
        <v>0</v>
      </c>
      <c r="AL120" s="13">
        <v>29</v>
      </c>
      <c r="AM120" s="13">
        <v>0</v>
      </c>
      <c r="AN120" s="13">
        <v>1.45</v>
      </c>
      <c r="AO120" s="22">
        <v>119</v>
      </c>
    </row>
    <row r="121" spans="1:41" x14ac:dyDescent="0.25">
      <c r="A121" t="s">
        <v>47</v>
      </c>
      <c r="B121" t="s">
        <v>177</v>
      </c>
      <c r="C121" t="s">
        <v>35</v>
      </c>
      <c r="D121" t="s">
        <v>70</v>
      </c>
      <c r="E121" t="s">
        <v>43</v>
      </c>
      <c r="F121" s="11">
        <v>0.77083333333333337</v>
      </c>
      <c r="G121">
        <v>9312</v>
      </c>
      <c r="H121">
        <v>3</v>
      </c>
      <c r="J121" t="s">
        <v>68</v>
      </c>
      <c r="K121" t="s">
        <v>58</v>
      </c>
      <c r="L121">
        <v>0</v>
      </c>
      <c r="M121">
        <v>0</v>
      </c>
      <c r="N121" t="s">
        <v>30</v>
      </c>
      <c r="O121" t="s">
        <v>30</v>
      </c>
      <c r="P121" s="13">
        <v>0</v>
      </c>
      <c r="Q121" s="13">
        <v>1.5238095238095237</v>
      </c>
      <c r="R121" s="13">
        <v>0.5714285714285714</v>
      </c>
      <c r="S121" s="13">
        <v>0.95238095238095233</v>
      </c>
      <c r="T121" s="13">
        <v>0.75</v>
      </c>
      <c r="U121" s="13">
        <v>1.375</v>
      </c>
      <c r="V121" s="13">
        <v>-0.625</v>
      </c>
      <c r="W121" s="13">
        <v>1.3333333333333333</v>
      </c>
      <c r="X121" s="13">
        <v>1.3333333333333333</v>
      </c>
      <c r="Y121" s="13">
        <v>0</v>
      </c>
      <c r="Z121" s="13">
        <v>1.6666666666666667</v>
      </c>
      <c r="AA121" s="13">
        <v>1.75</v>
      </c>
      <c r="AB121" s="13">
        <v>-8.3333333333333259E-2</v>
      </c>
      <c r="AC121" s="13">
        <v>1</v>
      </c>
      <c r="AD121" s="13">
        <v>0.5</v>
      </c>
      <c r="AE121" s="13">
        <v>0.5</v>
      </c>
      <c r="AF121" s="13">
        <v>0.5</v>
      </c>
      <c r="AG121" s="13">
        <v>2.25</v>
      </c>
      <c r="AH121" s="13">
        <v>-1.75</v>
      </c>
      <c r="AI121" s="13">
        <v>1</v>
      </c>
      <c r="AJ121" s="13">
        <v>1</v>
      </c>
      <c r="AK121" s="13">
        <v>32</v>
      </c>
      <c r="AL121" s="13">
        <v>6</v>
      </c>
      <c r="AM121" s="13">
        <v>1.5238095238095237</v>
      </c>
      <c r="AN121" s="13">
        <v>0.75</v>
      </c>
      <c r="AO121" s="22">
        <v>120</v>
      </c>
    </row>
    <row r="122" spans="1:41" x14ac:dyDescent="0.25">
      <c r="A122" t="s">
        <v>47</v>
      </c>
      <c r="B122" t="s">
        <v>178</v>
      </c>
      <c r="C122" t="s">
        <v>35</v>
      </c>
      <c r="D122" t="s">
        <v>70</v>
      </c>
      <c r="E122" t="s">
        <v>43</v>
      </c>
      <c r="F122" s="11">
        <v>0.66666666666666663</v>
      </c>
      <c r="G122">
        <v>3463</v>
      </c>
      <c r="H122">
        <v>7</v>
      </c>
      <c r="J122" t="s">
        <v>65</v>
      </c>
      <c r="K122" t="s">
        <v>68</v>
      </c>
      <c r="L122">
        <v>0</v>
      </c>
      <c r="M122">
        <v>3</v>
      </c>
      <c r="N122" t="s">
        <v>31</v>
      </c>
      <c r="O122" t="s">
        <v>32</v>
      </c>
      <c r="P122" s="13">
        <v>-3</v>
      </c>
      <c r="Q122" s="13">
        <v>0.88888888888888884</v>
      </c>
      <c r="R122" s="13">
        <v>0.55555555555555558</v>
      </c>
      <c r="S122" s="13">
        <v>0.33333333333333326</v>
      </c>
      <c r="T122" s="13">
        <v>1.4545454545454546</v>
      </c>
      <c r="U122" s="13">
        <v>1.5</v>
      </c>
      <c r="V122" s="13">
        <v>-4.5454545454545414E-2</v>
      </c>
      <c r="W122" s="13">
        <v>1</v>
      </c>
      <c r="X122" s="13">
        <v>1.25</v>
      </c>
      <c r="Y122" s="13">
        <v>-0.25</v>
      </c>
      <c r="Z122" s="13">
        <v>0.8</v>
      </c>
      <c r="AA122" s="13">
        <v>4.2</v>
      </c>
      <c r="AB122" s="13">
        <v>-3.4000000000000004</v>
      </c>
      <c r="AC122" s="13">
        <v>1.2</v>
      </c>
      <c r="AD122" s="13">
        <v>1.2</v>
      </c>
      <c r="AE122" s="13">
        <v>0</v>
      </c>
      <c r="AF122" s="13">
        <v>1.6666666666666667</v>
      </c>
      <c r="AG122" s="13">
        <v>1.75</v>
      </c>
      <c r="AH122" s="13">
        <v>-8.3333333333333259E-2</v>
      </c>
      <c r="AI122" s="13">
        <v>0</v>
      </c>
      <c r="AJ122" s="13">
        <v>3</v>
      </c>
      <c r="AK122" s="13">
        <v>6</v>
      </c>
      <c r="AL122" s="13">
        <v>33</v>
      </c>
      <c r="AM122" s="13">
        <v>0.66666666666666663</v>
      </c>
      <c r="AN122" s="13">
        <v>1.5</v>
      </c>
      <c r="AO122" s="22">
        <v>121</v>
      </c>
    </row>
    <row r="123" spans="1:41" x14ac:dyDescent="0.25">
      <c r="A123" t="s">
        <v>47</v>
      </c>
      <c r="B123" t="s">
        <v>179</v>
      </c>
      <c r="C123" t="s">
        <v>35</v>
      </c>
      <c r="D123" t="s">
        <v>84</v>
      </c>
      <c r="E123" t="s">
        <v>43</v>
      </c>
      <c r="F123" s="11">
        <v>0.66666666666666663</v>
      </c>
      <c r="G123">
        <v>9387</v>
      </c>
      <c r="H123">
        <v>6</v>
      </c>
      <c r="J123" t="s">
        <v>68</v>
      </c>
      <c r="K123" t="s">
        <v>76</v>
      </c>
      <c r="L123">
        <v>3</v>
      </c>
      <c r="M123">
        <v>2</v>
      </c>
      <c r="N123" t="s">
        <v>32</v>
      </c>
      <c r="O123" t="s">
        <v>31</v>
      </c>
      <c r="P123" s="13">
        <v>1</v>
      </c>
      <c r="Q123" s="13">
        <v>1.5217391304347827</v>
      </c>
      <c r="R123" s="13">
        <v>0.52173913043478259</v>
      </c>
      <c r="S123" s="13">
        <v>1</v>
      </c>
      <c r="T123" s="13">
        <v>1.4</v>
      </c>
      <c r="U123" s="13">
        <v>1.7</v>
      </c>
      <c r="V123" s="13">
        <v>-0.30000000000000004</v>
      </c>
      <c r="W123" s="13">
        <v>1.2</v>
      </c>
      <c r="X123" s="13">
        <v>1.2</v>
      </c>
      <c r="Y123" s="13">
        <v>0</v>
      </c>
      <c r="Z123" s="13">
        <v>1.7692307692307692</v>
      </c>
      <c r="AA123" s="13">
        <v>1.6153846153846154</v>
      </c>
      <c r="AB123" s="13">
        <v>0.15384615384615374</v>
      </c>
      <c r="AC123" s="13">
        <v>1.3333333333333333</v>
      </c>
      <c r="AD123" s="13">
        <v>1.8333333333333333</v>
      </c>
      <c r="AE123" s="13">
        <v>-0.5</v>
      </c>
      <c r="AF123" s="13">
        <v>1.5</v>
      </c>
      <c r="AG123" s="13">
        <v>1.5</v>
      </c>
      <c r="AH123" s="13">
        <v>0</v>
      </c>
      <c r="AI123" s="13">
        <v>3</v>
      </c>
      <c r="AJ123" s="13">
        <v>0</v>
      </c>
      <c r="AK123" s="13">
        <v>36</v>
      </c>
      <c r="AL123" s="13">
        <v>11</v>
      </c>
      <c r="AM123" s="13">
        <v>1.5652173913043479</v>
      </c>
      <c r="AN123" s="13">
        <v>1.1000000000000001</v>
      </c>
      <c r="AO123" s="22">
        <v>122</v>
      </c>
    </row>
    <row r="124" spans="1:41" x14ac:dyDescent="0.25">
      <c r="A124" t="s">
        <v>41</v>
      </c>
      <c r="B124" t="s">
        <v>89</v>
      </c>
      <c r="C124" t="s">
        <v>35</v>
      </c>
      <c r="D124" t="s">
        <v>84</v>
      </c>
      <c r="E124" t="s">
        <v>46</v>
      </c>
      <c r="F124" s="11">
        <v>0.75</v>
      </c>
      <c r="G124">
        <v>6770</v>
      </c>
      <c r="H124">
        <v>4</v>
      </c>
      <c r="J124" t="s">
        <v>68</v>
      </c>
      <c r="K124" t="s">
        <v>58</v>
      </c>
      <c r="L124">
        <v>4</v>
      </c>
      <c r="M124">
        <v>1</v>
      </c>
      <c r="N124" t="s">
        <v>32</v>
      </c>
      <c r="O124" t="s">
        <v>31</v>
      </c>
      <c r="P124" s="13">
        <v>3</v>
      </c>
      <c r="Q124" s="13">
        <v>1.5833333333333333</v>
      </c>
      <c r="R124" s="13">
        <v>0.58333333333333337</v>
      </c>
      <c r="S124" s="13">
        <v>0.99999999999999989</v>
      </c>
      <c r="T124" s="13">
        <v>0.66666666666666663</v>
      </c>
      <c r="U124" s="13">
        <v>1.2222222222222223</v>
      </c>
      <c r="V124" s="13">
        <v>-0.55555555555555569</v>
      </c>
      <c r="W124" s="13">
        <v>1.3636363636363635</v>
      </c>
      <c r="X124" s="13">
        <v>1.2727272727272727</v>
      </c>
      <c r="Y124" s="13">
        <v>9.0909090909090828E-2</v>
      </c>
      <c r="Z124" s="13">
        <v>1.7692307692307692</v>
      </c>
      <c r="AA124" s="13">
        <v>1.6153846153846154</v>
      </c>
      <c r="AB124" s="13">
        <v>0.15384615384615374</v>
      </c>
      <c r="AC124" s="13">
        <v>1</v>
      </c>
      <c r="AD124" s="13">
        <v>0.5</v>
      </c>
      <c r="AE124" s="13">
        <v>0.5</v>
      </c>
      <c r="AF124" s="13">
        <v>0.4</v>
      </c>
      <c r="AG124" s="13">
        <v>1.8</v>
      </c>
      <c r="AH124" s="13">
        <v>-1.4</v>
      </c>
      <c r="AI124" s="13">
        <v>3</v>
      </c>
      <c r="AJ124" s="13">
        <v>0</v>
      </c>
      <c r="AK124" s="13">
        <v>39</v>
      </c>
      <c r="AL124" s="13">
        <v>7</v>
      </c>
      <c r="AM124" s="13">
        <v>1.625</v>
      </c>
      <c r="AN124" s="13">
        <v>0.77777777777777779</v>
      </c>
      <c r="AO124" s="22">
        <v>123</v>
      </c>
    </row>
    <row r="125" spans="1:41" x14ac:dyDescent="0.25">
      <c r="A125" t="s">
        <v>47</v>
      </c>
      <c r="B125" t="s">
        <v>180</v>
      </c>
      <c r="C125" t="s">
        <v>35</v>
      </c>
      <c r="D125" t="s">
        <v>84</v>
      </c>
      <c r="E125" t="s">
        <v>64</v>
      </c>
      <c r="F125" s="11">
        <v>0.6875</v>
      </c>
      <c r="G125">
        <v>4475</v>
      </c>
      <c r="H125">
        <v>4</v>
      </c>
      <c r="J125" t="s">
        <v>49</v>
      </c>
      <c r="K125" t="s">
        <v>68</v>
      </c>
      <c r="L125">
        <v>0</v>
      </c>
      <c r="M125">
        <v>2</v>
      </c>
      <c r="N125" t="s">
        <v>31</v>
      </c>
      <c r="O125" t="s">
        <v>32</v>
      </c>
      <c r="P125" s="13">
        <v>-2</v>
      </c>
      <c r="Q125" s="13">
        <v>0.77777777777777779</v>
      </c>
      <c r="R125" s="13">
        <v>0.55555555555555558</v>
      </c>
      <c r="S125" s="13">
        <v>0.22222222222222221</v>
      </c>
      <c r="T125" s="13">
        <v>1.68</v>
      </c>
      <c r="U125" s="13">
        <v>1.44</v>
      </c>
      <c r="V125" s="13">
        <v>0.24</v>
      </c>
      <c r="W125" s="13">
        <v>0.75</v>
      </c>
      <c r="X125" s="13">
        <v>1.25</v>
      </c>
      <c r="Y125" s="13">
        <v>-0.5</v>
      </c>
      <c r="Z125" s="13">
        <v>0.8</v>
      </c>
      <c r="AA125" s="13">
        <v>2</v>
      </c>
      <c r="AB125" s="13">
        <v>-1.2</v>
      </c>
      <c r="AC125" s="13">
        <v>1.5833333333333333</v>
      </c>
      <c r="AD125" s="13">
        <v>1.25</v>
      </c>
      <c r="AE125" s="13">
        <v>0.33333333333333326</v>
      </c>
      <c r="AF125" s="13">
        <v>1.7692307692307692</v>
      </c>
      <c r="AG125" s="13">
        <v>1.6153846153846154</v>
      </c>
      <c r="AH125" s="13">
        <v>0.15384615384615374</v>
      </c>
      <c r="AI125" s="13">
        <v>0</v>
      </c>
      <c r="AJ125" s="13">
        <v>3</v>
      </c>
      <c r="AK125" s="13">
        <v>5</v>
      </c>
      <c r="AL125" s="13">
        <v>42</v>
      </c>
      <c r="AM125" s="13">
        <v>0.55555555555555558</v>
      </c>
      <c r="AN125" s="13">
        <v>1.68</v>
      </c>
      <c r="AO125" s="22">
        <v>124</v>
      </c>
    </row>
    <row r="126" spans="1:41" x14ac:dyDescent="0.25">
      <c r="A126" t="s">
        <v>47</v>
      </c>
      <c r="B126" t="s">
        <v>181</v>
      </c>
      <c r="C126" t="s">
        <v>35</v>
      </c>
      <c r="D126" t="s">
        <v>93</v>
      </c>
      <c r="E126" t="s">
        <v>43</v>
      </c>
      <c r="F126" s="11">
        <v>0.66666666666666663</v>
      </c>
      <c r="G126">
        <v>15549</v>
      </c>
      <c r="H126">
        <v>6</v>
      </c>
      <c r="J126" t="s">
        <v>68</v>
      </c>
      <c r="K126" t="s">
        <v>71</v>
      </c>
      <c r="L126">
        <v>0</v>
      </c>
      <c r="M126">
        <v>0</v>
      </c>
      <c r="N126" t="s">
        <v>30</v>
      </c>
      <c r="O126" t="s">
        <v>30</v>
      </c>
      <c r="P126" s="13">
        <v>0</v>
      </c>
      <c r="Q126" s="13">
        <v>1.6923076923076923</v>
      </c>
      <c r="R126" s="13">
        <v>0.57692307692307687</v>
      </c>
      <c r="S126" s="13">
        <v>1.1153846153846154</v>
      </c>
      <c r="T126" s="13">
        <v>1.6</v>
      </c>
      <c r="U126" s="13">
        <v>1.6</v>
      </c>
      <c r="V126" s="13">
        <v>0</v>
      </c>
      <c r="W126" s="13">
        <v>1.5833333333333333</v>
      </c>
      <c r="X126" s="13">
        <v>1.25</v>
      </c>
      <c r="Y126" s="13">
        <v>0.33333333333333326</v>
      </c>
      <c r="Z126" s="13">
        <v>1.7857142857142858</v>
      </c>
      <c r="AA126" s="13">
        <v>1.5</v>
      </c>
      <c r="AB126" s="13">
        <v>0.28571428571428581</v>
      </c>
      <c r="AC126" s="13">
        <v>1.4</v>
      </c>
      <c r="AD126" s="13">
        <v>2.4</v>
      </c>
      <c r="AE126" s="13">
        <v>-1</v>
      </c>
      <c r="AF126" s="13">
        <v>1.8</v>
      </c>
      <c r="AG126" s="13">
        <v>0.8</v>
      </c>
      <c r="AH126" s="13">
        <v>1</v>
      </c>
      <c r="AI126" s="13">
        <v>1</v>
      </c>
      <c r="AJ126" s="13">
        <v>1</v>
      </c>
      <c r="AK126" s="13">
        <v>45</v>
      </c>
      <c r="AL126" s="13">
        <v>12</v>
      </c>
      <c r="AM126" s="13">
        <v>1.7307692307692308</v>
      </c>
      <c r="AN126" s="13">
        <v>1.2</v>
      </c>
      <c r="AO126" s="22">
        <v>125</v>
      </c>
    </row>
    <row r="127" spans="1:41" x14ac:dyDescent="0.25">
      <c r="A127" t="s">
        <v>47</v>
      </c>
      <c r="B127" t="s">
        <v>182</v>
      </c>
      <c r="C127" t="s">
        <v>35</v>
      </c>
      <c r="D127" t="s">
        <v>93</v>
      </c>
      <c r="E127" t="s">
        <v>43</v>
      </c>
      <c r="F127" s="11">
        <v>0.66666666666666663</v>
      </c>
      <c r="G127">
        <v>10536</v>
      </c>
      <c r="H127">
        <v>6</v>
      </c>
      <c r="J127" t="s">
        <v>68</v>
      </c>
      <c r="K127" t="s">
        <v>0</v>
      </c>
      <c r="L127">
        <v>1</v>
      </c>
      <c r="M127">
        <v>0</v>
      </c>
      <c r="N127" t="s">
        <v>32</v>
      </c>
      <c r="O127" t="s">
        <v>31</v>
      </c>
      <c r="P127" s="13">
        <v>1</v>
      </c>
      <c r="Q127" s="13">
        <v>1.6296296296296295</v>
      </c>
      <c r="R127" s="13">
        <v>0.55555555555555558</v>
      </c>
      <c r="S127" s="13">
        <v>1.074074074074074</v>
      </c>
      <c r="T127" s="13">
        <v>1.2222222222222223</v>
      </c>
      <c r="U127" s="13">
        <v>1.1111111111111112</v>
      </c>
      <c r="V127" s="13">
        <v>0.11111111111111116</v>
      </c>
      <c r="W127" s="13">
        <v>1.4615384615384615</v>
      </c>
      <c r="X127" s="13">
        <v>1.1538461538461537</v>
      </c>
      <c r="Y127" s="13">
        <v>0.30769230769230771</v>
      </c>
      <c r="Z127" s="13">
        <v>1.7857142857142858</v>
      </c>
      <c r="AA127" s="13">
        <v>1.5</v>
      </c>
      <c r="AB127" s="13">
        <v>0.28571428571428581</v>
      </c>
      <c r="AC127" s="13">
        <v>1.4</v>
      </c>
      <c r="AD127" s="13">
        <v>1.2</v>
      </c>
      <c r="AE127" s="13">
        <v>0.19999999999999996</v>
      </c>
      <c r="AF127" s="13">
        <v>1</v>
      </c>
      <c r="AG127" s="13">
        <v>1</v>
      </c>
      <c r="AH127" s="13">
        <v>0</v>
      </c>
      <c r="AI127" s="13">
        <v>3</v>
      </c>
      <c r="AJ127" s="13">
        <v>0</v>
      </c>
      <c r="AK127" s="13">
        <v>46</v>
      </c>
      <c r="AL127" s="13">
        <v>15</v>
      </c>
      <c r="AM127" s="13">
        <v>1.7037037037037037</v>
      </c>
      <c r="AN127" s="13">
        <v>1.6666666666666667</v>
      </c>
      <c r="AO127" s="22">
        <v>126</v>
      </c>
    </row>
    <row r="128" spans="1:41" x14ac:dyDescent="0.25">
      <c r="A128" t="s">
        <v>47</v>
      </c>
      <c r="B128" t="s">
        <v>183</v>
      </c>
      <c r="C128" t="s">
        <v>35</v>
      </c>
      <c r="D128" t="s">
        <v>93</v>
      </c>
      <c r="E128" t="s">
        <v>37</v>
      </c>
      <c r="F128" s="11">
        <v>0.79166666666666663</v>
      </c>
      <c r="G128">
        <v>6527</v>
      </c>
      <c r="H128">
        <v>3</v>
      </c>
      <c r="J128" t="s">
        <v>68</v>
      </c>
      <c r="K128" t="s">
        <v>56</v>
      </c>
      <c r="L128">
        <v>6</v>
      </c>
      <c r="M128">
        <v>1</v>
      </c>
      <c r="N128" t="s">
        <v>32</v>
      </c>
      <c r="O128" t="s">
        <v>31</v>
      </c>
      <c r="P128" s="13">
        <v>5</v>
      </c>
      <c r="Q128" s="13">
        <v>1.6071428571428572</v>
      </c>
      <c r="R128" s="13">
        <v>0.5357142857142857</v>
      </c>
      <c r="S128" s="13">
        <v>1.0714285714285716</v>
      </c>
      <c r="T128" s="13">
        <v>1.4444444444444444</v>
      </c>
      <c r="U128" s="13">
        <v>2.3333333333333335</v>
      </c>
      <c r="V128" s="13">
        <v>-0.88888888888888906</v>
      </c>
      <c r="W128" s="13">
        <v>1.4285714285714286</v>
      </c>
      <c r="X128" s="13">
        <v>1.0714285714285714</v>
      </c>
      <c r="Y128" s="13">
        <v>0.35714285714285721</v>
      </c>
      <c r="Z128" s="13">
        <v>1.7857142857142858</v>
      </c>
      <c r="AA128" s="13">
        <v>1.5</v>
      </c>
      <c r="AB128" s="13">
        <v>0.28571428571428581</v>
      </c>
      <c r="AC128" s="13">
        <v>1.6</v>
      </c>
      <c r="AD128" s="13">
        <v>2.4</v>
      </c>
      <c r="AE128" s="13">
        <v>-0.79999999999999982</v>
      </c>
      <c r="AF128" s="13">
        <v>1.25</v>
      </c>
      <c r="AG128" s="13">
        <v>2.25</v>
      </c>
      <c r="AH128" s="13">
        <v>-1</v>
      </c>
      <c r="AI128" s="13">
        <v>3</v>
      </c>
      <c r="AJ128" s="13">
        <v>0</v>
      </c>
      <c r="AK128" s="13">
        <v>49</v>
      </c>
      <c r="AL128" s="13">
        <v>11</v>
      </c>
      <c r="AM128" s="13">
        <v>1.75</v>
      </c>
      <c r="AN128" s="13">
        <v>1.2222222222222223</v>
      </c>
      <c r="AO128" s="22">
        <v>127</v>
      </c>
    </row>
    <row r="129" spans="1:41" x14ac:dyDescent="0.25">
      <c r="A129" t="s">
        <v>47</v>
      </c>
      <c r="B129" t="s">
        <v>184</v>
      </c>
      <c r="C129" t="s">
        <v>35</v>
      </c>
      <c r="D129" t="s">
        <v>100</v>
      </c>
      <c r="E129" t="s">
        <v>43</v>
      </c>
      <c r="F129" s="11">
        <v>0.77083333333333337</v>
      </c>
      <c r="G129">
        <v>3872</v>
      </c>
      <c r="H129">
        <v>4</v>
      </c>
      <c r="J129" t="s">
        <v>58</v>
      </c>
      <c r="K129" t="s">
        <v>68</v>
      </c>
      <c r="L129">
        <v>1</v>
      </c>
      <c r="M129">
        <v>2</v>
      </c>
      <c r="N129" t="s">
        <v>31</v>
      </c>
      <c r="O129" t="s">
        <v>32</v>
      </c>
      <c r="P129" s="13">
        <v>-1</v>
      </c>
      <c r="Q129" s="13">
        <v>0.7</v>
      </c>
      <c r="R129" s="13">
        <v>0.2</v>
      </c>
      <c r="S129" s="13">
        <v>0.49999999999999994</v>
      </c>
      <c r="T129" s="13">
        <v>1.7586206896551724</v>
      </c>
      <c r="U129" s="13">
        <v>1.2758620689655173</v>
      </c>
      <c r="V129" s="13">
        <v>0.48275862068965503</v>
      </c>
      <c r="W129" s="13">
        <v>1</v>
      </c>
      <c r="X129" s="13">
        <v>0.5</v>
      </c>
      <c r="Y129" s="13">
        <v>0.5</v>
      </c>
      <c r="Z129" s="13">
        <v>0.5</v>
      </c>
      <c r="AA129" s="13">
        <v>2.1666666666666665</v>
      </c>
      <c r="AB129" s="13">
        <v>-1.6666666666666665</v>
      </c>
      <c r="AC129" s="13">
        <v>1.7333333333333334</v>
      </c>
      <c r="AD129" s="13">
        <v>1.0666666666666667</v>
      </c>
      <c r="AE129" s="13">
        <v>0.66666666666666674</v>
      </c>
      <c r="AF129" s="13">
        <v>1.7857142857142858</v>
      </c>
      <c r="AG129" s="13">
        <v>1.5</v>
      </c>
      <c r="AH129" s="13">
        <v>0.28571428571428581</v>
      </c>
      <c r="AI129" s="13">
        <v>0</v>
      </c>
      <c r="AJ129" s="13">
        <v>3</v>
      </c>
      <c r="AK129" s="13">
        <v>7</v>
      </c>
      <c r="AL129" s="13">
        <v>52</v>
      </c>
      <c r="AM129" s="13">
        <v>0.7</v>
      </c>
      <c r="AN129" s="13">
        <v>1.7931034482758621</v>
      </c>
      <c r="AO129" s="22">
        <v>128</v>
      </c>
    </row>
    <row r="130" spans="1:41" x14ac:dyDescent="0.25">
      <c r="A130" t="s">
        <v>47</v>
      </c>
      <c r="B130" t="s">
        <v>185</v>
      </c>
      <c r="C130" t="s">
        <v>35</v>
      </c>
      <c r="D130" t="s">
        <v>100</v>
      </c>
      <c r="E130" t="s">
        <v>43</v>
      </c>
      <c r="F130" s="11">
        <v>0.77083333333333337</v>
      </c>
      <c r="G130">
        <v>8778</v>
      </c>
      <c r="H130">
        <v>7</v>
      </c>
      <c r="J130" t="s">
        <v>68</v>
      </c>
      <c r="K130" t="s">
        <v>65</v>
      </c>
      <c r="L130">
        <v>3</v>
      </c>
      <c r="M130">
        <v>2</v>
      </c>
      <c r="N130" t="s">
        <v>32</v>
      </c>
      <c r="O130" t="s">
        <v>31</v>
      </c>
      <c r="P130" s="13">
        <v>1</v>
      </c>
      <c r="Q130" s="13">
        <v>1.7666666666666666</v>
      </c>
      <c r="R130" s="13">
        <v>0.53333333333333333</v>
      </c>
      <c r="S130" s="13">
        <v>1.2333333333333334</v>
      </c>
      <c r="T130" s="13">
        <v>0.8</v>
      </c>
      <c r="U130" s="13">
        <v>2.9</v>
      </c>
      <c r="V130" s="13">
        <v>-2.0999999999999996</v>
      </c>
      <c r="W130" s="13">
        <v>1.7333333333333334</v>
      </c>
      <c r="X130" s="13">
        <v>1.0666666666666667</v>
      </c>
      <c r="Y130" s="13">
        <v>0.66666666666666674</v>
      </c>
      <c r="Z130" s="13">
        <v>1.8</v>
      </c>
      <c r="AA130" s="13">
        <v>1.4666666666666666</v>
      </c>
      <c r="AB130" s="13">
        <v>0.33333333333333348</v>
      </c>
      <c r="AC130" s="13">
        <v>0.8</v>
      </c>
      <c r="AD130" s="13">
        <v>1.6</v>
      </c>
      <c r="AE130" s="13">
        <v>-0.8</v>
      </c>
      <c r="AF130" s="13">
        <v>0.8</v>
      </c>
      <c r="AG130" s="13">
        <v>4.2</v>
      </c>
      <c r="AH130" s="13">
        <v>-3.4000000000000004</v>
      </c>
      <c r="AI130" s="13">
        <v>3</v>
      </c>
      <c r="AJ130" s="13">
        <v>0</v>
      </c>
      <c r="AK130" s="13">
        <v>55</v>
      </c>
      <c r="AL130" s="13">
        <v>6</v>
      </c>
      <c r="AM130" s="13">
        <v>1.8333333333333333</v>
      </c>
      <c r="AN130" s="13">
        <v>0.6</v>
      </c>
      <c r="AO130" s="22">
        <v>129</v>
      </c>
    </row>
    <row r="131" spans="1:41" x14ac:dyDescent="0.25">
      <c r="A131" t="s">
        <v>47</v>
      </c>
      <c r="B131" t="s">
        <v>104</v>
      </c>
      <c r="C131" t="s">
        <v>105</v>
      </c>
      <c r="D131" t="s">
        <v>106</v>
      </c>
      <c r="E131" t="s">
        <v>43</v>
      </c>
      <c r="F131" s="11">
        <v>0.66666666666666663</v>
      </c>
      <c r="G131">
        <v>3400</v>
      </c>
      <c r="H131">
        <v>48</v>
      </c>
      <c r="J131" t="s">
        <v>76</v>
      </c>
      <c r="K131" t="s">
        <v>68</v>
      </c>
      <c r="L131">
        <v>1</v>
      </c>
      <c r="M131">
        <v>0</v>
      </c>
      <c r="N131" t="s">
        <v>32</v>
      </c>
      <c r="O131" t="s">
        <v>31</v>
      </c>
      <c r="P131" s="13">
        <v>1</v>
      </c>
      <c r="Q131" s="13">
        <v>1.4545454545454546</v>
      </c>
      <c r="R131" s="13">
        <v>1</v>
      </c>
      <c r="S131" s="13">
        <v>0.45454545454545459</v>
      </c>
      <c r="T131" s="13">
        <v>1.8064516129032258</v>
      </c>
      <c r="U131" s="13">
        <v>1.2903225806451613</v>
      </c>
      <c r="V131" s="13">
        <v>0.5161290322580645</v>
      </c>
      <c r="W131" s="13">
        <v>1.3333333333333333</v>
      </c>
      <c r="X131" s="13">
        <v>1.8333333333333333</v>
      </c>
      <c r="Y131" s="13">
        <v>-0.5</v>
      </c>
      <c r="Z131" s="13">
        <v>1.6</v>
      </c>
      <c r="AA131" s="13">
        <v>1.8</v>
      </c>
      <c r="AB131" s="13">
        <v>-0.19999999999999996</v>
      </c>
      <c r="AC131" s="13">
        <v>1.8125</v>
      </c>
      <c r="AD131" s="13">
        <v>1.125</v>
      </c>
      <c r="AE131" s="13">
        <v>0.6875</v>
      </c>
      <c r="AF131" s="13">
        <v>1.8</v>
      </c>
      <c r="AG131" s="13">
        <v>1.4666666666666666</v>
      </c>
      <c r="AH131" s="13">
        <v>0.33333333333333348</v>
      </c>
      <c r="AI131" s="13">
        <v>3</v>
      </c>
      <c r="AJ131" s="13">
        <v>0</v>
      </c>
      <c r="AK131" s="13">
        <v>11</v>
      </c>
      <c r="AL131" s="13">
        <v>58</v>
      </c>
      <c r="AM131" s="13">
        <v>1</v>
      </c>
      <c r="AN131" s="13">
        <v>1.8709677419354838</v>
      </c>
      <c r="AO131" s="22">
        <v>130</v>
      </c>
    </row>
    <row r="132" spans="1:41" x14ac:dyDescent="0.25">
      <c r="A132" t="s">
        <v>47</v>
      </c>
      <c r="B132" t="s">
        <v>107</v>
      </c>
      <c r="C132" t="s">
        <v>105</v>
      </c>
      <c r="D132" t="s">
        <v>106</v>
      </c>
      <c r="E132" t="s">
        <v>43</v>
      </c>
      <c r="F132" s="11">
        <v>0.77083333333333337</v>
      </c>
      <c r="G132">
        <v>7183</v>
      </c>
      <c r="H132">
        <v>7</v>
      </c>
      <c r="J132" t="s">
        <v>68</v>
      </c>
      <c r="K132" t="s">
        <v>49</v>
      </c>
      <c r="L132">
        <v>0</v>
      </c>
      <c r="M132">
        <v>1</v>
      </c>
      <c r="N132" t="s">
        <v>31</v>
      </c>
      <c r="O132" t="s">
        <v>32</v>
      </c>
      <c r="P132" s="13">
        <v>-1</v>
      </c>
      <c r="Q132" s="13">
        <v>1.75</v>
      </c>
      <c r="R132" s="13">
        <v>0.5625</v>
      </c>
      <c r="S132" s="13">
        <v>1.1875</v>
      </c>
      <c r="T132" s="13">
        <v>0.7</v>
      </c>
      <c r="U132" s="13">
        <v>1.7</v>
      </c>
      <c r="V132" s="13">
        <v>-1</v>
      </c>
      <c r="W132" s="13">
        <v>1.8125</v>
      </c>
      <c r="X132" s="13">
        <v>1.125</v>
      </c>
      <c r="Y132" s="13">
        <v>0.6875</v>
      </c>
      <c r="Z132" s="13">
        <v>1.6875</v>
      </c>
      <c r="AA132" s="13">
        <v>1.4375</v>
      </c>
      <c r="AB132" s="13">
        <v>0.25</v>
      </c>
      <c r="AC132" s="13">
        <v>0.6</v>
      </c>
      <c r="AD132" s="13">
        <v>1.4</v>
      </c>
      <c r="AE132" s="13">
        <v>-0.79999999999999993</v>
      </c>
      <c r="AF132" s="13">
        <v>0.8</v>
      </c>
      <c r="AG132" s="13">
        <v>2</v>
      </c>
      <c r="AH132" s="13">
        <v>-1.2</v>
      </c>
      <c r="AI132" s="13">
        <v>0</v>
      </c>
      <c r="AJ132" s="13">
        <v>3</v>
      </c>
      <c r="AK132" s="13">
        <v>58</v>
      </c>
      <c r="AL132" s="13">
        <v>5</v>
      </c>
      <c r="AM132" s="13">
        <v>1.8125</v>
      </c>
      <c r="AN132" s="13">
        <v>0.5</v>
      </c>
      <c r="AO132" s="22">
        <v>131</v>
      </c>
    </row>
    <row r="133" spans="1:41" x14ac:dyDescent="0.25">
      <c r="A133" t="s">
        <v>47</v>
      </c>
      <c r="B133" t="s">
        <v>158</v>
      </c>
      <c r="C133" t="s">
        <v>105</v>
      </c>
      <c r="D133" t="s">
        <v>106</v>
      </c>
      <c r="E133" t="s">
        <v>43</v>
      </c>
      <c r="F133" s="11">
        <v>0.66666666666666663</v>
      </c>
      <c r="G133">
        <v>20200</v>
      </c>
      <c r="H133">
        <v>7</v>
      </c>
      <c r="J133" t="s">
        <v>71</v>
      </c>
      <c r="K133" t="s">
        <v>68</v>
      </c>
      <c r="L133">
        <v>1</v>
      </c>
      <c r="M133">
        <v>1</v>
      </c>
      <c r="N133" t="s">
        <v>30</v>
      </c>
      <c r="O133" t="s">
        <v>30</v>
      </c>
      <c r="P133" s="13">
        <v>0</v>
      </c>
      <c r="Q133" s="13">
        <v>1.4545454545454546</v>
      </c>
      <c r="R133" s="13">
        <v>1.0909090909090908</v>
      </c>
      <c r="S133" s="13">
        <v>0.36363636363636376</v>
      </c>
      <c r="T133" s="13">
        <v>1.696969696969697</v>
      </c>
      <c r="U133" s="13">
        <v>1.2727272727272727</v>
      </c>
      <c r="V133" s="13">
        <v>0.42424242424242431</v>
      </c>
      <c r="W133" s="13">
        <v>1.4</v>
      </c>
      <c r="X133" s="13">
        <v>2.4</v>
      </c>
      <c r="Y133" s="13">
        <v>-1</v>
      </c>
      <c r="Z133" s="13">
        <v>1.5</v>
      </c>
      <c r="AA133" s="13">
        <v>0.66666666666666663</v>
      </c>
      <c r="AB133" s="13">
        <v>0.83333333333333337</v>
      </c>
      <c r="AC133" s="13">
        <v>1.7058823529411764</v>
      </c>
      <c r="AD133" s="13">
        <v>1.1176470588235294</v>
      </c>
      <c r="AE133" s="13">
        <v>0.58823529411764697</v>
      </c>
      <c r="AF133" s="13">
        <v>1.6875</v>
      </c>
      <c r="AG133" s="13">
        <v>1.4375</v>
      </c>
      <c r="AH133" s="13">
        <v>0.25</v>
      </c>
      <c r="AI133" s="13">
        <v>1</v>
      </c>
      <c r="AJ133" s="13">
        <v>1</v>
      </c>
      <c r="AK133" s="13">
        <v>13</v>
      </c>
      <c r="AL133" s="13">
        <v>58</v>
      </c>
      <c r="AM133" s="13">
        <v>1.1818181818181819</v>
      </c>
      <c r="AN133" s="13">
        <v>1.7575757575757576</v>
      </c>
      <c r="AO133" s="22">
        <v>132</v>
      </c>
    </row>
    <row r="134" spans="1:41" x14ac:dyDescent="0.25">
      <c r="A134" t="s">
        <v>41</v>
      </c>
      <c r="B134" t="s">
        <v>113</v>
      </c>
      <c r="C134" t="s">
        <v>105</v>
      </c>
      <c r="D134" t="s">
        <v>106</v>
      </c>
      <c r="E134" t="s">
        <v>46</v>
      </c>
      <c r="F134" s="11">
        <v>0.75</v>
      </c>
      <c r="G134">
        <v>2811</v>
      </c>
      <c r="H134">
        <v>3</v>
      </c>
      <c r="J134" t="s">
        <v>68</v>
      </c>
      <c r="K134" t="s">
        <v>186</v>
      </c>
      <c r="L134">
        <v>3</v>
      </c>
      <c r="M134">
        <v>0</v>
      </c>
      <c r="N134" t="s">
        <v>32</v>
      </c>
      <c r="O134" t="s">
        <v>31</v>
      </c>
      <c r="P134" s="13">
        <v>3</v>
      </c>
      <c r="Q134" s="13">
        <v>1.6764705882352942</v>
      </c>
      <c r="R134" s="13">
        <v>0.55882352941176472</v>
      </c>
      <c r="S134" s="13">
        <v>1.1176470588235294</v>
      </c>
      <c r="T134" s="13">
        <v>0</v>
      </c>
      <c r="U134" s="13">
        <v>0</v>
      </c>
      <c r="V134" s="13">
        <v>0</v>
      </c>
      <c r="W134" s="13">
        <v>1.7058823529411764</v>
      </c>
      <c r="X134" s="13">
        <v>1.1176470588235294</v>
      </c>
      <c r="Y134" s="13">
        <v>0.58823529411764697</v>
      </c>
      <c r="Z134" s="13">
        <v>1.6470588235294117</v>
      </c>
      <c r="AA134" s="13">
        <v>1.411764705882353</v>
      </c>
      <c r="AB134" s="13">
        <v>0.23529411764705865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3</v>
      </c>
      <c r="AJ134" s="13">
        <v>0</v>
      </c>
      <c r="AK134" s="13">
        <v>59</v>
      </c>
      <c r="AL134" s="13">
        <v>0</v>
      </c>
      <c r="AM134" s="13">
        <v>1.7352941176470589</v>
      </c>
      <c r="AN134" s="13">
        <v>0</v>
      </c>
      <c r="AO134" s="22">
        <v>133</v>
      </c>
    </row>
    <row r="135" spans="1:41" x14ac:dyDescent="0.25">
      <c r="A135" t="s">
        <v>47</v>
      </c>
      <c r="B135" t="s">
        <v>160</v>
      </c>
      <c r="C135" t="s">
        <v>105</v>
      </c>
      <c r="D135" t="s">
        <v>116</v>
      </c>
      <c r="E135" t="s">
        <v>43</v>
      </c>
      <c r="F135" s="11">
        <v>0.66666666666666663</v>
      </c>
      <c r="G135">
        <v>5468</v>
      </c>
      <c r="H135">
        <v>3</v>
      </c>
      <c r="J135" t="s">
        <v>0</v>
      </c>
      <c r="K135" t="s">
        <v>68</v>
      </c>
      <c r="L135">
        <v>0</v>
      </c>
      <c r="M135">
        <v>2</v>
      </c>
      <c r="N135" t="s">
        <v>31</v>
      </c>
      <c r="O135" t="s">
        <v>32</v>
      </c>
      <c r="P135" s="13">
        <v>-2</v>
      </c>
      <c r="Q135" s="13">
        <v>1.1000000000000001</v>
      </c>
      <c r="R135" s="13">
        <v>0.6</v>
      </c>
      <c r="S135" s="13">
        <v>0.50000000000000011</v>
      </c>
      <c r="T135" s="13">
        <v>1.7142857142857142</v>
      </c>
      <c r="U135" s="13">
        <v>1.2285714285714286</v>
      </c>
      <c r="V135" s="13">
        <v>0.48571428571428554</v>
      </c>
      <c r="W135" s="13">
        <v>1.4</v>
      </c>
      <c r="X135" s="13">
        <v>1.2</v>
      </c>
      <c r="Y135" s="13">
        <v>0.19999999999999996</v>
      </c>
      <c r="Z135" s="13">
        <v>0.8</v>
      </c>
      <c r="AA135" s="13">
        <v>1</v>
      </c>
      <c r="AB135" s="13">
        <v>-0.19999999999999996</v>
      </c>
      <c r="AC135" s="13">
        <v>1.7777777777777777</v>
      </c>
      <c r="AD135" s="13">
        <v>1.0555555555555556</v>
      </c>
      <c r="AE135" s="13">
        <v>0.7222222222222221</v>
      </c>
      <c r="AF135" s="13">
        <v>1.6470588235294117</v>
      </c>
      <c r="AG135" s="13">
        <v>1.411764705882353</v>
      </c>
      <c r="AH135" s="13">
        <v>0.23529411764705865</v>
      </c>
      <c r="AI135" s="13">
        <v>0</v>
      </c>
      <c r="AJ135" s="13">
        <v>3</v>
      </c>
      <c r="AK135" s="13">
        <v>15</v>
      </c>
      <c r="AL135" s="13">
        <v>62</v>
      </c>
      <c r="AM135" s="13">
        <v>1.5</v>
      </c>
      <c r="AN135" s="13">
        <v>1.7714285714285714</v>
      </c>
      <c r="AO135" s="22">
        <v>134</v>
      </c>
    </row>
    <row r="136" spans="1:41" x14ac:dyDescent="0.25">
      <c r="A136" t="s">
        <v>47</v>
      </c>
      <c r="B136" t="s">
        <v>161</v>
      </c>
      <c r="C136" t="s">
        <v>105</v>
      </c>
      <c r="D136" t="s">
        <v>116</v>
      </c>
      <c r="E136" t="s">
        <v>43</v>
      </c>
      <c r="F136" s="11">
        <v>0.77083333333333337</v>
      </c>
      <c r="G136">
        <v>2950</v>
      </c>
      <c r="H136">
        <v>7</v>
      </c>
      <c r="J136" t="s">
        <v>56</v>
      </c>
      <c r="K136" t="s">
        <v>68</v>
      </c>
      <c r="L136">
        <v>2</v>
      </c>
      <c r="M136">
        <v>4</v>
      </c>
      <c r="N136" t="s">
        <v>31</v>
      </c>
      <c r="O136" t="s">
        <v>32</v>
      </c>
      <c r="P136" s="13">
        <v>-2</v>
      </c>
      <c r="Q136" s="13">
        <v>1.4</v>
      </c>
      <c r="R136" s="13">
        <v>1.2</v>
      </c>
      <c r="S136" s="13">
        <v>0.19999999999999996</v>
      </c>
      <c r="T136" s="13">
        <v>1.7222222222222223</v>
      </c>
      <c r="U136" s="13">
        <v>1.1944444444444444</v>
      </c>
      <c r="V136" s="13">
        <v>0.5277777777777779</v>
      </c>
      <c r="W136" s="13">
        <v>1.6</v>
      </c>
      <c r="X136" s="13">
        <v>2.4</v>
      </c>
      <c r="Y136" s="13">
        <v>-0.79999999999999982</v>
      </c>
      <c r="Z136" s="13">
        <v>1.2</v>
      </c>
      <c r="AA136" s="13">
        <v>3</v>
      </c>
      <c r="AB136" s="13">
        <v>-1.8</v>
      </c>
      <c r="AC136" s="13">
        <v>1.7777777777777777</v>
      </c>
      <c r="AD136" s="13">
        <v>1.0555555555555556</v>
      </c>
      <c r="AE136" s="13">
        <v>0.7222222222222221</v>
      </c>
      <c r="AF136" s="13">
        <v>1.6666666666666667</v>
      </c>
      <c r="AG136" s="13">
        <v>1.3333333333333333</v>
      </c>
      <c r="AH136" s="13">
        <v>0.33333333333333348</v>
      </c>
      <c r="AI136" s="13">
        <v>0</v>
      </c>
      <c r="AJ136" s="13">
        <v>3</v>
      </c>
      <c r="AK136" s="13">
        <v>11</v>
      </c>
      <c r="AL136" s="13">
        <v>65</v>
      </c>
      <c r="AM136" s="13">
        <v>1.1000000000000001</v>
      </c>
      <c r="AN136" s="13">
        <v>1.8055555555555556</v>
      </c>
      <c r="AO136" s="22">
        <v>135</v>
      </c>
    </row>
    <row r="137" spans="1:41" x14ac:dyDescent="0.25">
      <c r="A137" t="s">
        <v>47</v>
      </c>
      <c r="B137" t="s">
        <v>187</v>
      </c>
      <c r="C137" t="s">
        <v>105</v>
      </c>
      <c r="D137" t="s">
        <v>116</v>
      </c>
      <c r="E137" t="s">
        <v>43</v>
      </c>
      <c r="F137" s="11">
        <v>0.77083333333333337</v>
      </c>
      <c r="G137">
        <v>7154</v>
      </c>
      <c r="H137">
        <v>7</v>
      </c>
      <c r="J137" t="s">
        <v>68</v>
      </c>
      <c r="K137" t="s">
        <v>58</v>
      </c>
      <c r="L137">
        <v>1</v>
      </c>
      <c r="M137">
        <v>0</v>
      </c>
      <c r="N137" t="s">
        <v>32</v>
      </c>
      <c r="O137" t="s">
        <v>31</v>
      </c>
      <c r="P137" s="13">
        <v>1</v>
      </c>
      <c r="Q137" s="13">
        <v>1.7837837837837838</v>
      </c>
      <c r="R137" s="13">
        <v>0.51351351351351349</v>
      </c>
      <c r="S137" s="13">
        <v>1.2702702702702702</v>
      </c>
      <c r="T137" s="13">
        <v>0.72727272727272729</v>
      </c>
      <c r="U137" s="13">
        <v>1.5454545454545454</v>
      </c>
      <c r="V137" s="13">
        <v>-0.81818181818181812</v>
      </c>
      <c r="W137" s="13">
        <v>1.7777777777777777</v>
      </c>
      <c r="X137" s="13">
        <v>1.0555555555555556</v>
      </c>
      <c r="Y137" s="13">
        <v>0.7222222222222221</v>
      </c>
      <c r="Z137" s="13">
        <v>1.7894736842105263</v>
      </c>
      <c r="AA137" s="13">
        <v>1.368421052631579</v>
      </c>
      <c r="AB137" s="13">
        <v>0.42105263157894735</v>
      </c>
      <c r="AC137" s="13">
        <v>1</v>
      </c>
      <c r="AD137" s="13">
        <v>0.8</v>
      </c>
      <c r="AE137" s="13">
        <v>0.19999999999999996</v>
      </c>
      <c r="AF137" s="13">
        <v>0.5</v>
      </c>
      <c r="AG137" s="13">
        <v>2.1666666666666665</v>
      </c>
      <c r="AH137" s="13">
        <v>-1.6666666666666665</v>
      </c>
      <c r="AI137" s="13">
        <v>3</v>
      </c>
      <c r="AJ137" s="13">
        <v>0</v>
      </c>
      <c r="AK137" s="13">
        <v>68</v>
      </c>
      <c r="AL137" s="13">
        <v>7</v>
      </c>
      <c r="AM137" s="13">
        <v>1.8378378378378379</v>
      </c>
      <c r="AN137" s="13">
        <v>0.63636363636363635</v>
      </c>
      <c r="AO137" s="22">
        <v>136</v>
      </c>
    </row>
    <row r="138" spans="1:41" x14ac:dyDescent="0.25">
      <c r="A138" t="s">
        <v>47</v>
      </c>
      <c r="B138" t="s">
        <v>122</v>
      </c>
      <c r="C138" t="s">
        <v>105</v>
      </c>
      <c r="D138" t="s">
        <v>116</v>
      </c>
      <c r="E138" t="s">
        <v>43</v>
      </c>
      <c r="F138" s="11">
        <v>0.77083333333333337</v>
      </c>
      <c r="G138">
        <v>2248</v>
      </c>
      <c r="H138">
        <v>14</v>
      </c>
      <c r="J138" t="s">
        <v>65</v>
      </c>
      <c r="K138" t="s">
        <v>68</v>
      </c>
      <c r="L138">
        <v>1</v>
      </c>
      <c r="M138">
        <v>5</v>
      </c>
      <c r="N138" t="s">
        <v>31</v>
      </c>
      <c r="O138" t="s">
        <v>32</v>
      </c>
      <c r="P138" s="13">
        <v>-4</v>
      </c>
      <c r="Q138" s="13">
        <v>0.90909090909090906</v>
      </c>
      <c r="R138" s="13">
        <v>0.72727272727272729</v>
      </c>
      <c r="S138" s="13">
        <v>0.18181818181818177</v>
      </c>
      <c r="T138" s="13">
        <v>1.763157894736842</v>
      </c>
      <c r="U138" s="13">
        <v>1.1842105263157894</v>
      </c>
      <c r="V138" s="13">
        <v>0.57894736842105265</v>
      </c>
      <c r="W138" s="13">
        <v>0.8</v>
      </c>
      <c r="X138" s="13">
        <v>1.6</v>
      </c>
      <c r="Y138" s="13">
        <v>-0.8</v>
      </c>
      <c r="Z138" s="13">
        <v>1</v>
      </c>
      <c r="AA138" s="13">
        <v>4</v>
      </c>
      <c r="AB138" s="13">
        <v>-3</v>
      </c>
      <c r="AC138" s="13">
        <v>1.736842105263158</v>
      </c>
      <c r="AD138" s="13">
        <v>1</v>
      </c>
      <c r="AE138" s="13">
        <v>0.73684210526315796</v>
      </c>
      <c r="AF138" s="13">
        <v>1.7894736842105263</v>
      </c>
      <c r="AG138" s="13">
        <v>1.368421052631579</v>
      </c>
      <c r="AH138" s="13">
        <v>0.42105263157894735</v>
      </c>
      <c r="AI138" s="13">
        <v>0</v>
      </c>
      <c r="AJ138" s="13">
        <v>3</v>
      </c>
      <c r="AK138" s="13">
        <v>6</v>
      </c>
      <c r="AL138" s="13">
        <v>71</v>
      </c>
      <c r="AM138" s="13">
        <v>0.54545454545454541</v>
      </c>
      <c r="AN138" s="13">
        <v>1.868421052631579</v>
      </c>
      <c r="AO138" s="22">
        <v>137</v>
      </c>
    </row>
    <row r="139" spans="1:41" x14ac:dyDescent="0.25">
      <c r="A139" t="s">
        <v>47</v>
      </c>
      <c r="B139" t="s">
        <v>188</v>
      </c>
      <c r="C139" t="s">
        <v>105</v>
      </c>
      <c r="D139" t="s">
        <v>124</v>
      </c>
      <c r="E139" t="s">
        <v>43</v>
      </c>
      <c r="F139" s="11">
        <v>0.66666666666666663</v>
      </c>
      <c r="G139">
        <v>8378</v>
      </c>
      <c r="H139">
        <v>7</v>
      </c>
      <c r="J139" t="s">
        <v>68</v>
      </c>
      <c r="K139" t="s">
        <v>76</v>
      </c>
      <c r="L139">
        <v>3</v>
      </c>
      <c r="M139">
        <v>0</v>
      </c>
      <c r="N139" t="s">
        <v>32</v>
      </c>
      <c r="O139" t="s">
        <v>31</v>
      </c>
      <c r="P139" s="13">
        <v>3</v>
      </c>
      <c r="Q139" s="13">
        <v>1.8461538461538463</v>
      </c>
      <c r="R139" s="13">
        <v>0.48717948717948717</v>
      </c>
      <c r="S139" s="13">
        <v>1.358974358974359</v>
      </c>
      <c r="T139" s="13">
        <v>1.4166666666666667</v>
      </c>
      <c r="U139" s="13">
        <v>1.6666666666666667</v>
      </c>
      <c r="V139" s="13">
        <v>-0.25</v>
      </c>
      <c r="W139" s="13">
        <v>1.736842105263158</v>
      </c>
      <c r="X139" s="13">
        <v>1</v>
      </c>
      <c r="Y139" s="13">
        <v>0.73684210526315796</v>
      </c>
      <c r="Z139" s="13">
        <v>1.95</v>
      </c>
      <c r="AA139" s="13">
        <v>1.35</v>
      </c>
      <c r="AB139" s="13">
        <v>0.59999999999999987</v>
      </c>
      <c r="AC139" s="13">
        <v>1.2857142857142858</v>
      </c>
      <c r="AD139" s="13">
        <v>1.5714285714285714</v>
      </c>
      <c r="AE139" s="13">
        <v>-0.28571428571428559</v>
      </c>
      <c r="AF139" s="13">
        <v>1.6</v>
      </c>
      <c r="AG139" s="13">
        <v>1.8</v>
      </c>
      <c r="AH139" s="13">
        <v>-0.19999999999999996</v>
      </c>
      <c r="AI139" s="13">
        <v>3</v>
      </c>
      <c r="AJ139" s="13">
        <v>0</v>
      </c>
      <c r="AK139" s="13">
        <v>74</v>
      </c>
      <c r="AL139" s="13">
        <v>14</v>
      </c>
      <c r="AM139" s="13">
        <v>1.8974358974358974</v>
      </c>
      <c r="AN139" s="13">
        <v>1.1666666666666667</v>
      </c>
      <c r="AO139" s="22">
        <v>138</v>
      </c>
    </row>
    <row r="140" spans="1:41" x14ac:dyDescent="0.25">
      <c r="A140" t="s">
        <v>41</v>
      </c>
      <c r="B140" t="s">
        <v>129</v>
      </c>
      <c r="C140" t="s">
        <v>105</v>
      </c>
      <c r="D140" t="s">
        <v>124</v>
      </c>
      <c r="E140" t="s">
        <v>46</v>
      </c>
      <c r="F140" s="11">
        <v>0.85416666666666663</v>
      </c>
      <c r="G140">
        <v>15700</v>
      </c>
      <c r="H140">
        <v>4</v>
      </c>
      <c r="J140" t="s">
        <v>68</v>
      </c>
      <c r="K140" t="s">
        <v>71</v>
      </c>
      <c r="L140">
        <v>2</v>
      </c>
      <c r="M140">
        <v>2</v>
      </c>
      <c r="N140" t="s">
        <v>30</v>
      </c>
      <c r="O140" t="s">
        <v>30</v>
      </c>
      <c r="P140" s="13">
        <v>0</v>
      </c>
      <c r="Q140" s="13">
        <v>1.875</v>
      </c>
      <c r="R140" s="13">
        <v>0.47499999999999998</v>
      </c>
      <c r="S140" s="13">
        <v>1.4</v>
      </c>
      <c r="T140" s="13">
        <v>1.4166666666666667</v>
      </c>
      <c r="U140" s="13">
        <v>1.4166666666666667</v>
      </c>
      <c r="V140" s="13">
        <v>0</v>
      </c>
      <c r="W140" s="13">
        <v>1.8</v>
      </c>
      <c r="X140" s="13">
        <v>0.95</v>
      </c>
      <c r="Y140" s="13">
        <v>0.85000000000000009</v>
      </c>
      <c r="Z140" s="13">
        <v>1.95</v>
      </c>
      <c r="AA140" s="13">
        <v>1.35</v>
      </c>
      <c r="AB140" s="13">
        <v>0.59999999999999987</v>
      </c>
      <c r="AC140" s="13">
        <v>1.3333333333333333</v>
      </c>
      <c r="AD140" s="13">
        <v>2.1666666666666665</v>
      </c>
      <c r="AE140" s="13">
        <v>-0.83333333333333326</v>
      </c>
      <c r="AF140" s="13">
        <v>1.5</v>
      </c>
      <c r="AG140" s="13">
        <v>0.66666666666666663</v>
      </c>
      <c r="AH140" s="13">
        <v>0.83333333333333337</v>
      </c>
      <c r="AI140" s="13">
        <v>1</v>
      </c>
      <c r="AJ140" s="13">
        <v>1</v>
      </c>
      <c r="AK140" s="13">
        <v>77</v>
      </c>
      <c r="AL140" s="13">
        <v>14</v>
      </c>
      <c r="AM140" s="13">
        <v>1.925</v>
      </c>
      <c r="AN140" s="13">
        <v>1.1666666666666667</v>
      </c>
      <c r="AO140" s="22">
        <v>139</v>
      </c>
    </row>
    <row r="141" spans="1:41" x14ac:dyDescent="0.25">
      <c r="A141" t="s">
        <v>47</v>
      </c>
      <c r="B141" t="s">
        <v>163</v>
      </c>
      <c r="C141" t="s">
        <v>105</v>
      </c>
      <c r="D141" t="s">
        <v>124</v>
      </c>
      <c r="E141" t="s">
        <v>43</v>
      </c>
      <c r="F141" s="11">
        <v>0.66666666666666663</v>
      </c>
      <c r="G141">
        <v>2500</v>
      </c>
      <c r="H141">
        <v>3</v>
      </c>
      <c r="J141" t="s">
        <v>49</v>
      </c>
      <c r="K141" t="s">
        <v>68</v>
      </c>
      <c r="L141">
        <v>2</v>
      </c>
      <c r="M141">
        <v>1</v>
      </c>
      <c r="N141" t="s">
        <v>32</v>
      </c>
      <c r="O141" t="s">
        <v>31</v>
      </c>
      <c r="P141" s="13">
        <v>1</v>
      </c>
      <c r="Q141" s="13">
        <v>0.72727272727272729</v>
      </c>
      <c r="R141" s="13">
        <v>0.63636363636363635</v>
      </c>
      <c r="S141" s="13">
        <v>9.0909090909090939E-2</v>
      </c>
      <c r="T141" s="13">
        <v>1.8780487804878048</v>
      </c>
      <c r="U141" s="13">
        <v>1.1707317073170731</v>
      </c>
      <c r="V141" s="13">
        <v>0.70731707317073167</v>
      </c>
      <c r="W141" s="13">
        <v>0.6</v>
      </c>
      <c r="X141" s="13">
        <v>1.4</v>
      </c>
      <c r="Y141" s="13">
        <v>-0.79999999999999993</v>
      </c>
      <c r="Z141" s="13">
        <v>0.83333333333333337</v>
      </c>
      <c r="AA141" s="13">
        <v>1.6666666666666667</v>
      </c>
      <c r="AB141" s="13">
        <v>-0.83333333333333337</v>
      </c>
      <c r="AC141" s="13">
        <v>1.8095238095238095</v>
      </c>
      <c r="AD141" s="13">
        <v>1</v>
      </c>
      <c r="AE141" s="13">
        <v>0.80952380952380953</v>
      </c>
      <c r="AF141" s="13">
        <v>1.95</v>
      </c>
      <c r="AG141" s="13">
        <v>1.35</v>
      </c>
      <c r="AH141" s="13">
        <v>0.59999999999999987</v>
      </c>
      <c r="AI141" s="13">
        <v>3</v>
      </c>
      <c r="AJ141" s="13">
        <v>0</v>
      </c>
      <c r="AK141" s="13">
        <v>8</v>
      </c>
      <c r="AL141" s="13">
        <v>78</v>
      </c>
      <c r="AM141" s="13">
        <v>0.72727272727272729</v>
      </c>
      <c r="AN141" s="13">
        <v>1.9024390243902438</v>
      </c>
      <c r="AO141" s="22">
        <v>140</v>
      </c>
    </row>
    <row r="142" spans="1:41" x14ac:dyDescent="0.25">
      <c r="A142" t="s">
        <v>47</v>
      </c>
      <c r="B142" t="s">
        <v>132</v>
      </c>
      <c r="C142" t="s">
        <v>105</v>
      </c>
      <c r="D142" t="s">
        <v>124</v>
      </c>
      <c r="E142" t="s">
        <v>64</v>
      </c>
      <c r="F142" s="11">
        <v>0.6875</v>
      </c>
      <c r="G142">
        <v>14573</v>
      </c>
      <c r="H142">
        <v>8</v>
      </c>
      <c r="J142" t="s">
        <v>68</v>
      </c>
      <c r="K142" t="s">
        <v>71</v>
      </c>
      <c r="L142">
        <v>4</v>
      </c>
      <c r="M142">
        <v>2</v>
      </c>
      <c r="N142" t="s">
        <v>32</v>
      </c>
      <c r="O142" t="s">
        <v>31</v>
      </c>
      <c r="P142" s="13">
        <v>2</v>
      </c>
      <c r="Q142" s="13">
        <v>1.8571428571428572</v>
      </c>
      <c r="R142" s="13">
        <v>0.5</v>
      </c>
      <c r="S142" s="13">
        <v>1.3571428571428572</v>
      </c>
      <c r="T142" s="13">
        <v>1.4615384615384615</v>
      </c>
      <c r="U142" s="13">
        <v>1.4615384615384615</v>
      </c>
      <c r="V142" s="13">
        <v>0</v>
      </c>
      <c r="W142" s="13">
        <v>1.8095238095238095</v>
      </c>
      <c r="X142" s="13">
        <v>1</v>
      </c>
      <c r="Y142" s="13">
        <v>0.80952380952380953</v>
      </c>
      <c r="Z142" s="13">
        <v>1.9047619047619047</v>
      </c>
      <c r="AA142" s="13">
        <v>1.3809523809523809</v>
      </c>
      <c r="AB142" s="13">
        <v>0.52380952380952372</v>
      </c>
      <c r="AC142" s="13">
        <v>1.3333333333333333</v>
      </c>
      <c r="AD142" s="13">
        <v>2.1666666666666665</v>
      </c>
      <c r="AE142" s="13">
        <v>-0.83333333333333326</v>
      </c>
      <c r="AF142" s="13">
        <v>1.5714285714285714</v>
      </c>
      <c r="AG142" s="13">
        <v>0.8571428571428571</v>
      </c>
      <c r="AH142" s="13">
        <v>0.7142857142857143</v>
      </c>
      <c r="AI142" s="13">
        <v>3</v>
      </c>
      <c r="AJ142" s="13">
        <v>0</v>
      </c>
      <c r="AK142" s="13">
        <v>78</v>
      </c>
      <c r="AL142" s="13">
        <v>15</v>
      </c>
      <c r="AM142" s="13">
        <v>1.8571428571428572</v>
      </c>
      <c r="AN142" s="13">
        <v>1.1538461538461537</v>
      </c>
      <c r="AO142" s="22">
        <v>141</v>
      </c>
    </row>
    <row r="143" spans="1:41" x14ac:dyDescent="0.25">
      <c r="A143" t="s">
        <v>47</v>
      </c>
      <c r="B143" t="s">
        <v>189</v>
      </c>
      <c r="C143" t="s">
        <v>105</v>
      </c>
      <c r="D143" t="s">
        <v>134</v>
      </c>
      <c r="E143" t="s">
        <v>43</v>
      </c>
      <c r="F143" s="11">
        <v>0.66666666666666663</v>
      </c>
      <c r="G143">
        <v>12113</v>
      </c>
      <c r="H143">
        <v>3</v>
      </c>
      <c r="J143" t="s">
        <v>68</v>
      </c>
      <c r="K143" t="s">
        <v>0</v>
      </c>
      <c r="L143">
        <v>3</v>
      </c>
      <c r="M143">
        <v>1</v>
      </c>
      <c r="N143" t="s">
        <v>32</v>
      </c>
      <c r="O143" t="s">
        <v>31</v>
      </c>
      <c r="P143" s="13">
        <v>2</v>
      </c>
      <c r="Q143" s="13">
        <v>1.9069767441860466</v>
      </c>
      <c r="R143" s="13">
        <v>0.53488372093023251</v>
      </c>
      <c r="S143" s="13">
        <v>1.3720930232558142</v>
      </c>
      <c r="T143" s="13">
        <v>1</v>
      </c>
      <c r="U143" s="13">
        <v>1.1818181818181819</v>
      </c>
      <c r="V143" s="13">
        <v>-0.18181818181818188</v>
      </c>
      <c r="W143" s="13">
        <v>1.9090909090909092</v>
      </c>
      <c r="X143" s="13">
        <v>1.0454545454545454</v>
      </c>
      <c r="Y143" s="13">
        <v>0.86363636363636376</v>
      </c>
      <c r="Z143" s="13">
        <v>1.9047619047619047</v>
      </c>
      <c r="AA143" s="13">
        <v>1.3809523809523809</v>
      </c>
      <c r="AB143" s="13">
        <v>0.52380952380952372</v>
      </c>
      <c r="AC143" s="13">
        <v>1.1666666666666667</v>
      </c>
      <c r="AD143" s="13">
        <v>1.3333333333333333</v>
      </c>
      <c r="AE143" s="13">
        <v>-0.16666666666666652</v>
      </c>
      <c r="AF143" s="13">
        <v>0.8</v>
      </c>
      <c r="AG143" s="13">
        <v>1</v>
      </c>
      <c r="AH143" s="13">
        <v>-0.19999999999999996</v>
      </c>
      <c r="AI143" s="13">
        <v>3</v>
      </c>
      <c r="AJ143" s="13">
        <v>0</v>
      </c>
      <c r="AK143" s="13">
        <v>81</v>
      </c>
      <c r="AL143" s="13">
        <v>15</v>
      </c>
      <c r="AM143" s="13">
        <v>1.8837209302325582</v>
      </c>
      <c r="AN143" s="13">
        <v>1.3636363636363635</v>
      </c>
      <c r="AO143" s="22">
        <v>142</v>
      </c>
    </row>
    <row r="144" spans="1:41" x14ac:dyDescent="0.25">
      <c r="A144" t="s">
        <v>47</v>
      </c>
      <c r="B144" t="s">
        <v>138</v>
      </c>
      <c r="C144" t="s">
        <v>105</v>
      </c>
      <c r="D144" t="s">
        <v>134</v>
      </c>
      <c r="E144" t="s">
        <v>64</v>
      </c>
      <c r="F144" s="11">
        <v>0.6875</v>
      </c>
      <c r="G144">
        <v>13421</v>
      </c>
      <c r="H144">
        <v>8</v>
      </c>
      <c r="J144" t="s">
        <v>68</v>
      </c>
      <c r="K144" t="s">
        <v>56</v>
      </c>
      <c r="L144">
        <v>2</v>
      </c>
      <c r="M144">
        <v>0</v>
      </c>
      <c r="N144" t="s">
        <v>32</v>
      </c>
      <c r="O144" t="s">
        <v>31</v>
      </c>
      <c r="P144" s="13">
        <v>2</v>
      </c>
      <c r="Q144" s="13">
        <v>1.9318181818181819</v>
      </c>
      <c r="R144" s="13">
        <v>0.54545454545454541</v>
      </c>
      <c r="S144" s="13">
        <v>1.3863636363636365</v>
      </c>
      <c r="T144" s="13">
        <v>1.4545454545454546</v>
      </c>
      <c r="U144" s="13">
        <v>2.8181818181818183</v>
      </c>
      <c r="V144" s="13">
        <v>-1.3636363636363638</v>
      </c>
      <c r="W144" s="13">
        <v>1.9565217391304348</v>
      </c>
      <c r="X144" s="13">
        <v>1.0434782608695652</v>
      </c>
      <c r="Y144" s="13">
        <v>0.91304347826086962</v>
      </c>
      <c r="Z144" s="13">
        <v>1.9047619047619047</v>
      </c>
      <c r="AA144" s="13">
        <v>1.3809523809523809</v>
      </c>
      <c r="AB144" s="13">
        <v>0.52380952380952372</v>
      </c>
      <c r="AC144" s="13">
        <v>1.6666666666666667</v>
      </c>
      <c r="AD144" s="13">
        <v>2.6666666666666665</v>
      </c>
      <c r="AE144" s="13">
        <v>-0.99999999999999978</v>
      </c>
      <c r="AF144" s="13">
        <v>1.2</v>
      </c>
      <c r="AG144" s="13">
        <v>3</v>
      </c>
      <c r="AH144" s="13">
        <v>-1.8</v>
      </c>
      <c r="AI144" s="13">
        <v>3</v>
      </c>
      <c r="AJ144" s="13">
        <v>0</v>
      </c>
      <c r="AK144" s="13">
        <v>84</v>
      </c>
      <c r="AL144" s="13">
        <v>11</v>
      </c>
      <c r="AM144" s="13">
        <v>1.9090909090909092</v>
      </c>
      <c r="AN144" s="13">
        <v>1</v>
      </c>
      <c r="AO144" s="22">
        <v>143</v>
      </c>
    </row>
    <row r="145" spans="1:41" x14ac:dyDescent="0.25">
      <c r="A145" t="s">
        <v>47</v>
      </c>
      <c r="B145" t="s">
        <v>139</v>
      </c>
      <c r="C145" t="s">
        <v>105</v>
      </c>
      <c r="D145" t="s">
        <v>134</v>
      </c>
      <c r="E145" t="s">
        <v>64</v>
      </c>
      <c r="F145" s="11">
        <v>0.72916666666666663</v>
      </c>
      <c r="G145">
        <v>5129</v>
      </c>
      <c r="H145">
        <v>7</v>
      </c>
      <c r="J145" t="s">
        <v>58</v>
      </c>
      <c r="K145" t="s">
        <v>68</v>
      </c>
      <c r="L145">
        <v>0</v>
      </c>
      <c r="M145">
        <v>0</v>
      </c>
      <c r="N145" t="s">
        <v>30</v>
      </c>
      <c r="O145" t="s">
        <v>30</v>
      </c>
      <c r="P145" s="13">
        <v>0</v>
      </c>
      <c r="Q145" s="13">
        <v>0.66666666666666663</v>
      </c>
      <c r="R145" s="13">
        <v>0.33333333333333331</v>
      </c>
      <c r="S145" s="13">
        <v>0.33333333333333331</v>
      </c>
      <c r="T145" s="13">
        <v>1.9333333333333333</v>
      </c>
      <c r="U145" s="13">
        <v>1.1777777777777778</v>
      </c>
      <c r="V145" s="13">
        <v>0.75555555555555554</v>
      </c>
      <c r="W145" s="13">
        <v>1</v>
      </c>
      <c r="X145" s="13">
        <v>0.8</v>
      </c>
      <c r="Y145" s="13">
        <v>0.19999999999999996</v>
      </c>
      <c r="Z145" s="13">
        <v>0.42857142857142855</v>
      </c>
      <c r="AA145" s="13">
        <v>2</v>
      </c>
      <c r="AB145" s="13">
        <v>-1.5714285714285714</v>
      </c>
      <c r="AC145" s="13">
        <v>1.9583333333333333</v>
      </c>
      <c r="AD145" s="13">
        <v>1</v>
      </c>
      <c r="AE145" s="13">
        <v>0.95833333333333326</v>
      </c>
      <c r="AF145" s="13">
        <v>1.9047619047619047</v>
      </c>
      <c r="AG145" s="13">
        <v>1.3809523809523809</v>
      </c>
      <c r="AH145" s="13">
        <v>0.52380952380952372</v>
      </c>
      <c r="AI145" s="13">
        <v>1</v>
      </c>
      <c r="AJ145" s="13">
        <v>1</v>
      </c>
      <c r="AK145" s="13">
        <v>7</v>
      </c>
      <c r="AL145" s="13">
        <v>87</v>
      </c>
      <c r="AM145" s="13">
        <v>0.58333333333333337</v>
      </c>
      <c r="AN145" s="13">
        <v>1.9333333333333333</v>
      </c>
      <c r="AO145" s="22">
        <v>144</v>
      </c>
    </row>
    <row r="146" spans="1:41" x14ac:dyDescent="0.25">
      <c r="A146" t="s">
        <v>41</v>
      </c>
      <c r="B146" t="s">
        <v>42</v>
      </c>
      <c r="C146" t="s">
        <v>35</v>
      </c>
      <c r="D146" t="s">
        <v>36</v>
      </c>
      <c r="E146" t="s">
        <v>43</v>
      </c>
      <c r="F146" s="11">
        <v>0.70833333333333337</v>
      </c>
      <c r="G146">
        <v>717</v>
      </c>
      <c r="H146">
        <v>45</v>
      </c>
      <c r="J146" t="s">
        <v>190</v>
      </c>
      <c r="K146" t="s">
        <v>0</v>
      </c>
      <c r="L146">
        <v>0</v>
      </c>
      <c r="M146">
        <v>1</v>
      </c>
      <c r="N146" t="s">
        <v>31</v>
      </c>
      <c r="O146" t="s">
        <v>32</v>
      </c>
      <c r="P146" s="13">
        <v>-1</v>
      </c>
      <c r="Q146" s="13">
        <v>0</v>
      </c>
      <c r="R146" s="13">
        <v>0</v>
      </c>
      <c r="S146" s="13">
        <v>0</v>
      </c>
      <c r="T146" s="13">
        <v>1</v>
      </c>
      <c r="U146" s="13">
        <v>1.3333333333333333</v>
      </c>
      <c r="V146" s="13">
        <v>-0.33333333333333326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1.1666666666666667</v>
      </c>
      <c r="AD146" s="13">
        <v>1.3333333333333333</v>
      </c>
      <c r="AE146" s="13">
        <v>-0.16666666666666652</v>
      </c>
      <c r="AF146" s="13">
        <v>0.83333333333333337</v>
      </c>
      <c r="AG146" s="13">
        <v>1.3333333333333333</v>
      </c>
      <c r="AH146" s="13">
        <v>-0.49999999999999989</v>
      </c>
      <c r="AI146" s="13">
        <v>0</v>
      </c>
      <c r="AJ146" s="13">
        <v>3</v>
      </c>
      <c r="AK146" s="13">
        <v>0</v>
      </c>
      <c r="AL146" s="13">
        <v>15</v>
      </c>
      <c r="AM146" s="13">
        <v>0</v>
      </c>
      <c r="AN146" s="13">
        <v>1.25</v>
      </c>
      <c r="AO146" s="22">
        <v>145</v>
      </c>
    </row>
    <row r="147" spans="1:41" x14ac:dyDescent="0.25">
      <c r="A147" t="s">
        <v>47</v>
      </c>
      <c r="B147" t="s">
        <v>48</v>
      </c>
      <c r="C147" t="s">
        <v>35</v>
      </c>
      <c r="D147" t="s">
        <v>36</v>
      </c>
      <c r="E147" t="s">
        <v>43</v>
      </c>
      <c r="F147" s="11">
        <v>0.77083333333333337</v>
      </c>
      <c r="G147">
        <v>5277</v>
      </c>
      <c r="H147">
        <v>7</v>
      </c>
      <c r="J147" t="s">
        <v>0</v>
      </c>
      <c r="K147" t="s">
        <v>56</v>
      </c>
      <c r="L147">
        <v>3</v>
      </c>
      <c r="M147">
        <v>0</v>
      </c>
      <c r="N147" t="s">
        <v>32</v>
      </c>
      <c r="O147" t="s">
        <v>31</v>
      </c>
      <c r="P147" s="13">
        <v>3</v>
      </c>
      <c r="Q147" s="13">
        <v>1</v>
      </c>
      <c r="R147" s="13">
        <v>0.61538461538461542</v>
      </c>
      <c r="S147" s="13">
        <v>0.38461538461538458</v>
      </c>
      <c r="T147" s="13">
        <v>1.3333333333333333</v>
      </c>
      <c r="U147" s="13">
        <v>2.75</v>
      </c>
      <c r="V147" s="13">
        <v>-1.4166666666666667</v>
      </c>
      <c r="W147" s="13">
        <v>1.1666666666666667</v>
      </c>
      <c r="X147" s="13">
        <v>1.3333333333333333</v>
      </c>
      <c r="Y147" s="13">
        <v>-0.16666666666666652</v>
      </c>
      <c r="Z147" s="13">
        <v>0.8571428571428571</v>
      </c>
      <c r="AA147" s="13">
        <v>1.1428571428571428</v>
      </c>
      <c r="AB147" s="13">
        <v>-0.2857142857142857</v>
      </c>
      <c r="AC147" s="13">
        <v>1.6666666666666667</v>
      </c>
      <c r="AD147" s="13">
        <v>2.6666666666666665</v>
      </c>
      <c r="AE147" s="13">
        <v>-0.99999999999999978</v>
      </c>
      <c r="AF147" s="13">
        <v>1</v>
      </c>
      <c r="AG147" s="13">
        <v>2.8333333333333335</v>
      </c>
      <c r="AH147" s="13">
        <v>-1.8333333333333335</v>
      </c>
      <c r="AI147" s="13">
        <v>3</v>
      </c>
      <c r="AJ147" s="13">
        <v>0</v>
      </c>
      <c r="AK147" s="13">
        <v>18</v>
      </c>
      <c r="AL147" s="13">
        <v>11</v>
      </c>
      <c r="AM147" s="13">
        <v>1.3846153846153846</v>
      </c>
      <c r="AN147" s="13">
        <v>0.91666666666666663</v>
      </c>
      <c r="AO147" s="22">
        <v>146</v>
      </c>
    </row>
    <row r="148" spans="1:41" x14ac:dyDescent="0.25">
      <c r="A148" t="s">
        <v>47</v>
      </c>
      <c r="B148" t="s">
        <v>55</v>
      </c>
      <c r="C148" t="s">
        <v>35</v>
      </c>
      <c r="D148" t="s">
        <v>54</v>
      </c>
      <c r="E148" t="s">
        <v>43</v>
      </c>
      <c r="F148" s="11">
        <v>0.66666666666666663</v>
      </c>
      <c r="G148">
        <v>5271</v>
      </c>
      <c r="H148">
        <v>7</v>
      </c>
      <c r="J148" t="s">
        <v>0</v>
      </c>
      <c r="K148" t="s">
        <v>65</v>
      </c>
      <c r="L148">
        <v>2</v>
      </c>
      <c r="M148">
        <v>0</v>
      </c>
      <c r="N148" t="s">
        <v>32</v>
      </c>
      <c r="O148" t="s">
        <v>31</v>
      </c>
      <c r="P148" s="13">
        <v>2</v>
      </c>
      <c r="Q148" s="13">
        <v>1.1428571428571428</v>
      </c>
      <c r="R148" s="13">
        <v>0.5714285714285714</v>
      </c>
      <c r="S148" s="13">
        <v>0.5714285714285714</v>
      </c>
      <c r="T148" s="13">
        <v>0.91666666666666663</v>
      </c>
      <c r="U148" s="13">
        <v>3.0833333333333335</v>
      </c>
      <c r="V148" s="13">
        <v>-2.166666666666667</v>
      </c>
      <c r="W148" s="13">
        <v>1.4285714285714286</v>
      </c>
      <c r="X148" s="13">
        <v>1.1428571428571428</v>
      </c>
      <c r="Y148" s="13">
        <v>0.28571428571428581</v>
      </c>
      <c r="Z148" s="13">
        <v>0.8571428571428571</v>
      </c>
      <c r="AA148" s="13">
        <v>1.1428571428571428</v>
      </c>
      <c r="AB148" s="13">
        <v>-0.2857142857142857</v>
      </c>
      <c r="AC148" s="13">
        <v>0.83333333333333337</v>
      </c>
      <c r="AD148" s="13">
        <v>2.1666666666666665</v>
      </c>
      <c r="AE148" s="13">
        <v>-1.333333333333333</v>
      </c>
      <c r="AF148" s="13">
        <v>1</v>
      </c>
      <c r="AG148" s="13">
        <v>4</v>
      </c>
      <c r="AH148" s="13">
        <v>-3</v>
      </c>
      <c r="AI148" s="13">
        <v>3</v>
      </c>
      <c r="AJ148" s="13">
        <v>0</v>
      </c>
      <c r="AK148" s="13">
        <v>21</v>
      </c>
      <c r="AL148" s="13">
        <v>6</v>
      </c>
      <c r="AM148" s="13">
        <v>1.5</v>
      </c>
      <c r="AN148" s="13">
        <v>0.5</v>
      </c>
      <c r="AO148" s="22">
        <v>147</v>
      </c>
    </row>
    <row r="149" spans="1:41" x14ac:dyDescent="0.25">
      <c r="A149" t="s">
        <v>47</v>
      </c>
      <c r="B149" t="s">
        <v>63</v>
      </c>
      <c r="C149" t="s">
        <v>35</v>
      </c>
      <c r="D149" t="s">
        <v>54</v>
      </c>
      <c r="E149" t="s">
        <v>64</v>
      </c>
      <c r="F149" s="11">
        <v>0.6875</v>
      </c>
      <c r="G149">
        <v>5276</v>
      </c>
      <c r="H149">
        <v>8</v>
      </c>
      <c r="J149" t="s">
        <v>0</v>
      </c>
      <c r="K149" t="s">
        <v>58</v>
      </c>
      <c r="L149">
        <v>0</v>
      </c>
      <c r="M149">
        <v>0</v>
      </c>
      <c r="N149" t="s">
        <v>30</v>
      </c>
      <c r="O149" t="s">
        <v>30</v>
      </c>
      <c r="P149" s="13">
        <v>0</v>
      </c>
      <c r="Q149" s="13">
        <v>1.2</v>
      </c>
      <c r="R149" s="13">
        <v>0.53333333333333333</v>
      </c>
      <c r="S149" s="13">
        <v>0.66666666666666663</v>
      </c>
      <c r="T149" s="13">
        <v>0.61538461538461542</v>
      </c>
      <c r="U149" s="13">
        <v>1.3846153846153846</v>
      </c>
      <c r="V149" s="13">
        <v>-0.76923076923076916</v>
      </c>
      <c r="W149" s="13">
        <v>1.5</v>
      </c>
      <c r="X149" s="13">
        <v>1</v>
      </c>
      <c r="Y149" s="13">
        <v>0.5</v>
      </c>
      <c r="Z149" s="13">
        <v>0.8571428571428571</v>
      </c>
      <c r="AA149" s="13">
        <v>1.1428571428571428</v>
      </c>
      <c r="AB149" s="13">
        <v>-0.2857142857142857</v>
      </c>
      <c r="AC149" s="13">
        <v>0.83333333333333337</v>
      </c>
      <c r="AD149" s="13">
        <v>0.66666666666666663</v>
      </c>
      <c r="AE149" s="13">
        <v>0.16666666666666674</v>
      </c>
      <c r="AF149" s="13">
        <v>0.42857142857142855</v>
      </c>
      <c r="AG149" s="13">
        <v>2</v>
      </c>
      <c r="AH149" s="13">
        <v>-1.5714285714285714</v>
      </c>
      <c r="AI149" s="13">
        <v>1</v>
      </c>
      <c r="AJ149" s="13">
        <v>1</v>
      </c>
      <c r="AK149" s="13">
        <v>24</v>
      </c>
      <c r="AL149" s="13">
        <v>8</v>
      </c>
      <c r="AM149" s="13">
        <v>1.6</v>
      </c>
      <c r="AN149" s="13">
        <v>0.61538461538461542</v>
      </c>
      <c r="AO149" s="22">
        <v>148</v>
      </c>
    </row>
    <row r="150" spans="1:41" x14ac:dyDescent="0.25">
      <c r="A150" t="s">
        <v>47</v>
      </c>
      <c r="B150" t="s">
        <v>191</v>
      </c>
      <c r="C150" t="s">
        <v>35</v>
      </c>
      <c r="D150" t="s">
        <v>54</v>
      </c>
      <c r="E150" t="s">
        <v>43</v>
      </c>
      <c r="F150" s="11">
        <v>0.77083333333333337</v>
      </c>
      <c r="G150">
        <v>19400</v>
      </c>
      <c r="H150">
        <v>6</v>
      </c>
      <c r="J150" t="s">
        <v>71</v>
      </c>
      <c r="K150" t="s">
        <v>0</v>
      </c>
      <c r="L150">
        <v>1</v>
      </c>
      <c r="M150">
        <v>0</v>
      </c>
      <c r="N150" t="s">
        <v>32</v>
      </c>
      <c r="O150" t="s">
        <v>31</v>
      </c>
      <c r="P150" s="13">
        <v>1</v>
      </c>
      <c r="Q150" s="13">
        <v>1.5</v>
      </c>
      <c r="R150" s="13">
        <v>0.9285714285714286</v>
      </c>
      <c r="S150" s="13">
        <v>0.5714285714285714</v>
      </c>
      <c r="T150" s="13">
        <v>1.125</v>
      </c>
      <c r="U150" s="13">
        <v>1</v>
      </c>
      <c r="V150" s="13">
        <v>0.125</v>
      </c>
      <c r="W150" s="13">
        <v>1.3333333333333333</v>
      </c>
      <c r="X150" s="13">
        <v>2.1666666666666665</v>
      </c>
      <c r="Y150" s="13">
        <v>-0.83333333333333326</v>
      </c>
      <c r="Z150" s="13">
        <v>1.625</v>
      </c>
      <c r="AA150" s="13">
        <v>1.25</v>
      </c>
      <c r="AB150" s="13">
        <v>0.375</v>
      </c>
      <c r="AC150" s="13">
        <v>1.3333333333333333</v>
      </c>
      <c r="AD150" s="13">
        <v>0.88888888888888884</v>
      </c>
      <c r="AE150" s="13">
        <v>0.44444444444444442</v>
      </c>
      <c r="AF150" s="13">
        <v>0.8571428571428571</v>
      </c>
      <c r="AG150" s="13">
        <v>1.1428571428571428</v>
      </c>
      <c r="AH150" s="13">
        <v>-0.2857142857142857</v>
      </c>
      <c r="AI150" s="13">
        <v>3</v>
      </c>
      <c r="AJ150" s="13">
        <v>0</v>
      </c>
      <c r="AK150" s="13">
        <v>15</v>
      </c>
      <c r="AL150" s="13">
        <v>25</v>
      </c>
      <c r="AM150" s="13">
        <v>1.0714285714285714</v>
      </c>
      <c r="AN150" s="13">
        <v>1.5625</v>
      </c>
      <c r="AO150" s="22">
        <v>149</v>
      </c>
    </row>
    <row r="151" spans="1:41" x14ac:dyDescent="0.25">
      <c r="A151" t="s">
        <v>47</v>
      </c>
      <c r="B151" t="s">
        <v>175</v>
      </c>
      <c r="C151" t="s">
        <v>35</v>
      </c>
      <c r="D151" t="s">
        <v>70</v>
      </c>
      <c r="E151" t="s">
        <v>43</v>
      </c>
      <c r="F151" s="11">
        <v>0.77083333333333337</v>
      </c>
      <c r="G151">
        <v>3657</v>
      </c>
      <c r="H151">
        <v>7</v>
      </c>
      <c r="J151" t="s">
        <v>49</v>
      </c>
      <c r="K151" t="s">
        <v>0</v>
      </c>
      <c r="L151">
        <v>0</v>
      </c>
      <c r="M151">
        <v>0</v>
      </c>
      <c r="N151" t="s">
        <v>30</v>
      </c>
      <c r="O151" t="s">
        <v>30</v>
      </c>
      <c r="P151" s="13">
        <v>0</v>
      </c>
      <c r="Q151" s="13">
        <v>0.83333333333333337</v>
      </c>
      <c r="R151" s="13">
        <v>0.66666666666666663</v>
      </c>
      <c r="S151" s="13">
        <v>0.16666666666666674</v>
      </c>
      <c r="T151" s="13">
        <v>1.0588235294117647</v>
      </c>
      <c r="U151" s="13">
        <v>1</v>
      </c>
      <c r="V151" s="13">
        <v>5.8823529411764719E-2</v>
      </c>
      <c r="W151" s="13">
        <v>0.83333333333333337</v>
      </c>
      <c r="X151" s="13">
        <v>1.3333333333333333</v>
      </c>
      <c r="Y151" s="13">
        <v>-0.49999999999999989</v>
      </c>
      <c r="Z151" s="13">
        <v>0.83333333333333337</v>
      </c>
      <c r="AA151" s="13">
        <v>1.6666666666666667</v>
      </c>
      <c r="AB151" s="13">
        <v>-0.83333333333333337</v>
      </c>
      <c r="AC151" s="13">
        <v>1.3333333333333333</v>
      </c>
      <c r="AD151" s="13">
        <v>0.88888888888888884</v>
      </c>
      <c r="AE151" s="13">
        <v>0.44444444444444442</v>
      </c>
      <c r="AF151" s="13">
        <v>0.75</v>
      </c>
      <c r="AG151" s="13">
        <v>1.125</v>
      </c>
      <c r="AH151" s="13">
        <v>-0.375</v>
      </c>
      <c r="AI151" s="13">
        <v>1</v>
      </c>
      <c r="AJ151" s="13">
        <v>1</v>
      </c>
      <c r="AK151" s="13">
        <v>11</v>
      </c>
      <c r="AL151" s="13">
        <v>25</v>
      </c>
      <c r="AM151" s="13">
        <v>0.91666666666666663</v>
      </c>
      <c r="AN151" s="13">
        <v>1.4705882352941178</v>
      </c>
      <c r="AO151" s="22">
        <v>150</v>
      </c>
    </row>
    <row r="152" spans="1:41" x14ac:dyDescent="0.25">
      <c r="A152" t="s">
        <v>41</v>
      </c>
      <c r="B152" t="s">
        <v>192</v>
      </c>
      <c r="C152" t="s">
        <v>35</v>
      </c>
      <c r="D152" t="s">
        <v>70</v>
      </c>
      <c r="E152" t="s">
        <v>37</v>
      </c>
      <c r="F152" s="11">
        <v>0.79166666666666663</v>
      </c>
      <c r="G152">
        <v>800</v>
      </c>
      <c r="H152">
        <v>3</v>
      </c>
      <c r="J152" t="s">
        <v>193</v>
      </c>
      <c r="K152" t="s">
        <v>0</v>
      </c>
      <c r="L152">
        <v>3</v>
      </c>
      <c r="M152">
        <v>3</v>
      </c>
      <c r="N152" t="s">
        <v>30</v>
      </c>
      <c r="O152" t="s">
        <v>30</v>
      </c>
      <c r="P152" s="13">
        <v>0</v>
      </c>
      <c r="Q152" s="13">
        <v>0</v>
      </c>
      <c r="R152" s="13">
        <v>0</v>
      </c>
      <c r="S152" s="13">
        <v>0</v>
      </c>
      <c r="T152" s="13">
        <v>1</v>
      </c>
      <c r="U152" s="13">
        <v>0.94444444444444442</v>
      </c>
      <c r="V152" s="13">
        <v>5.555555555555558E-2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1.3333333333333333</v>
      </c>
      <c r="AD152" s="13">
        <v>0.88888888888888884</v>
      </c>
      <c r="AE152" s="13">
        <v>0.44444444444444442</v>
      </c>
      <c r="AF152" s="13">
        <v>0.66666666666666663</v>
      </c>
      <c r="AG152" s="13">
        <v>1</v>
      </c>
      <c r="AH152" s="13">
        <v>-0.33333333333333337</v>
      </c>
      <c r="AI152" s="13">
        <v>1</v>
      </c>
      <c r="AJ152" s="13">
        <v>1</v>
      </c>
      <c r="AK152" s="13">
        <v>0</v>
      </c>
      <c r="AL152" s="13">
        <v>26</v>
      </c>
      <c r="AM152" s="13">
        <v>0</v>
      </c>
      <c r="AN152" s="13">
        <v>1.4444444444444444</v>
      </c>
      <c r="AO152" s="22">
        <v>151</v>
      </c>
    </row>
    <row r="153" spans="1:41" x14ac:dyDescent="0.25">
      <c r="A153" t="s">
        <v>47</v>
      </c>
      <c r="B153" t="s">
        <v>177</v>
      </c>
      <c r="C153" t="s">
        <v>35</v>
      </c>
      <c r="D153" t="s">
        <v>70</v>
      </c>
      <c r="E153" t="s">
        <v>43</v>
      </c>
      <c r="F153" s="11">
        <v>0.77083333333333337</v>
      </c>
      <c r="G153">
        <v>5289</v>
      </c>
      <c r="H153">
        <v>4</v>
      </c>
      <c r="J153" t="s">
        <v>0</v>
      </c>
      <c r="K153" t="s">
        <v>76</v>
      </c>
      <c r="L153">
        <v>2</v>
      </c>
      <c r="M153">
        <v>2</v>
      </c>
      <c r="N153" t="s">
        <v>30</v>
      </c>
      <c r="O153" t="s">
        <v>30</v>
      </c>
      <c r="P153" s="13">
        <v>0</v>
      </c>
      <c r="Q153" s="13">
        <v>1.1052631578947369</v>
      </c>
      <c r="R153" s="13">
        <v>0.42105263157894735</v>
      </c>
      <c r="S153" s="13">
        <v>0.6842105263157896</v>
      </c>
      <c r="T153" s="13">
        <v>1.3076923076923077</v>
      </c>
      <c r="U153" s="13">
        <v>1.7692307692307692</v>
      </c>
      <c r="V153" s="13">
        <v>-0.46153846153846145</v>
      </c>
      <c r="W153" s="13">
        <v>1.3333333333333333</v>
      </c>
      <c r="X153" s="13">
        <v>0.88888888888888884</v>
      </c>
      <c r="Y153" s="13">
        <v>0.44444444444444442</v>
      </c>
      <c r="Z153" s="13">
        <v>0.9</v>
      </c>
      <c r="AA153" s="13">
        <v>1.2</v>
      </c>
      <c r="AB153" s="13">
        <v>-0.29999999999999993</v>
      </c>
      <c r="AC153" s="13">
        <v>1.2857142857142858</v>
      </c>
      <c r="AD153" s="13">
        <v>1.5714285714285714</v>
      </c>
      <c r="AE153" s="13">
        <v>-0.28571428571428559</v>
      </c>
      <c r="AF153" s="13">
        <v>1.3333333333333333</v>
      </c>
      <c r="AG153" s="13">
        <v>2</v>
      </c>
      <c r="AH153" s="13">
        <v>-0.66666666666666674</v>
      </c>
      <c r="AI153" s="13">
        <v>1</v>
      </c>
      <c r="AJ153" s="13">
        <v>1</v>
      </c>
      <c r="AK153" s="13">
        <v>27</v>
      </c>
      <c r="AL153" s="13">
        <v>14</v>
      </c>
      <c r="AM153" s="13">
        <v>1.4210526315789473</v>
      </c>
      <c r="AN153" s="13">
        <v>1.0769230769230769</v>
      </c>
      <c r="AO153" s="22">
        <v>152</v>
      </c>
    </row>
    <row r="154" spans="1:41" x14ac:dyDescent="0.25">
      <c r="A154" t="s">
        <v>47</v>
      </c>
      <c r="B154" t="s">
        <v>178</v>
      </c>
      <c r="C154" t="s">
        <v>35</v>
      </c>
      <c r="D154" t="s">
        <v>70</v>
      </c>
      <c r="E154" t="s">
        <v>43</v>
      </c>
      <c r="F154" s="11">
        <v>0.77083333333333337</v>
      </c>
      <c r="G154">
        <v>1952</v>
      </c>
      <c r="H154">
        <v>7</v>
      </c>
      <c r="J154" t="s">
        <v>56</v>
      </c>
      <c r="K154" t="s">
        <v>0</v>
      </c>
      <c r="L154">
        <v>4</v>
      </c>
      <c r="M154">
        <v>2</v>
      </c>
      <c r="N154" t="s">
        <v>32</v>
      </c>
      <c r="O154" t="s">
        <v>31</v>
      </c>
      <c r="P154" s="13">
        <v>2</v>
      </c>
      <c r="Q154" s="13">
        <v>1.2307692307692308</v>
      </c>
      <c r="R154" s="13">
        <v>1.2307692307692308</v>
      </c>
      <c r="S154" s="13">
        <v>0</v>
      </c>
      <c r="T154" s="13">
        <v>1.1499999999999999</v>
      </c>
      <c r="U154" s="13">
        <v>1.1000000000000001</v>
      </c>
      <c r="V154" s="13">
        <v>4.9999999999999822E-2</v>
      </c>
      <c r="W154" s="13">
        <v>1.6666666666666667</v>
      </c>
      <c r="X154" s="13">
        <v>2.6666666666666665</v>
      </c>
      <c r="Y154" s="13">
        <v>-0.99999999999999978</v>
      </c>
      <c r="Z154" s="13">
        <v>0.8571428571428571</v>
      </c>
      <c r="AA154" s="13">
        <v>2.8571428571428572</v>
      </c>
      <c r="AB154" s="13">
        <v>-2</v>
      </c>
      <c r="AC154" s="13">
        <v>1.4</v>
      </c>
      <c r="AD154" s="13">
        <v>1</v>
      </c>
      <c r="AE154" s="13">
        <v>0.39999999999999991</v>
      </c>
      <c r="AF154" s="13">
        <v>0.9</v>
      </c>
      <c r="AG154" s="13">
        <v>1.2</v>
      </c>
      <c r="AH154" s="13">
        <v>-0.29999999999999993</v>
      </c>
      <c r="AI154" s="13">
        <v>3</v>
      </c>
      <c r="AJ154" s="13">
        <v>0</v>
      </c>
      <c r="AK154" s="13">
        <v>11</v>
      </c>
      <c r="AL154" s="13">
        <v>28</v>
      </c>
      <c r="AM154" s="13">
        <v>0.84615384615384615</v>
      </c>
      <c r="AN154" s="13">
        <v>1.4</v>
      </c>
      <c r="AO154" s="22">
        <v>153</v>
      </c>
    </row>
    <row r="155" spans="1:41" x14ac:dyDescent="0.25">
      <c r="A155" t="s">
        <v>47</v>
      </c>
      <c r="B155" t="s">
        <v>179</v>
      </c>
      <c r="C155" t="s">
        <v>35</v>
      </c>
      <c r="D155" t="s">
        <v>84</v>
      </c>
      <c r="E155" t="s">
        <v>43</v>
      </c>
      <c r="F155" s="11">
        <v>0.77083333333333337</v>
      </c>
      <c r="G155">
        <v>2418</v>
      </c>
      <c r="H155">
        <v>7</v>
      </c>
      <c r="J155" t="s">
        <v>65</v>
      </c>
      <c r="K155" t="s">
        <v>0</v>
      </c>
      <c r="L155">
        <v>0</v>
      </c>
      <c r="M155">
        <v>1</v>
      </c>
      <c r="N155" t="s">
        <v>31</v>
      </c>
      <c r="O155" t="s">
        <v>32</v>
      </c>
      <c r="P155" s="13">
        <v>-1</v>
      </c>
      <c r="Q155" s="13">
        <v>0.84615384615384615</v>
      </c>
      <c r="R155" s="13">
        <v>1</v>
      </c>
      <c r="S155" s="13">
        <v>-0.15384615384615385</v>
      </c>
      <c r="T155" s="13">
        <v>1.1904761904761905</v>
      </c>
      <c r="U155" s="13">
        <v>1.2380952380952381</v>
      </c>
      <c r="V155" s="13">
        <v>-4.7619047619047672E-2</v>
      </c>
      <c r="W155" s="13">
        <v>0.83333333333333337</v>
      </c>
      <c r="X155" s="13">
        <v>2.1666666666666665</v>
      </c>
      <c r="Y155" s="13">
        <v>-1.333333333333333</v>
      </c>
      <c r="Z155" s="13">
        <v>0.8571428571428571</v>
      </c>
      <c r="AA155" s="13">
        <v>3.7142857142857144</v>
      </c>
      <c r="AB155" s="13">
        <v>-2.8571428571428572</v>
      </c>
      <c r="AC155" s="13">
        <v>1.4</v>
      </c>
      <c r="AD155" s="13">
        <v>1</v>
      </c>
      <c r="AE155" s="13">
        <v>0.39999999999999991</v>
      </c>
      <c r="AF155" s="13">
        <v>1</v>
      </c>
      <c r="AG155" s="13">
        <v>1.4545454545454546</v>
      </c>
      <c r="AH155" s="13">
        <v>-0.45454545454545459</v>
      </c>
      <c r="AI155" s="13">
        <v>0</v>
      </c>
      <c r="AJ155" s="13">
        <v>3</v>
      </c>
      <c r="AK155" s="13">
        <v>6</v>
      </c>
      <c r="AL155" s="13">
        <v>28</v>
      </c>
      <c r="AM155" s="13">
        <v>0.46153846153846156</v>
      </c>
      <c r="AN155" s="13">
        <v>1.3333333333333333</v>
      </c>
      <c r="AO155" s="22">
        <v>154</v>
      </c>
    </row>
    <row r="156" spans="1:41" x14ac:dyDescent="0.25">
      <c r="A156" t="s">
        <v>41</v>
      </c>
      <c r="B156" t="s">
        <v>194</v>
      </c>
      <c r="C156" t="s">
        <v>35</v>
      </c>
      <c r="D156" t="s">
        <v>84</v>
      </c>
      <c r="E156" t="s">
        <v>37</v>
      </c>
      <c r="F156" s="11">
        <v>0.79861111111111116</v>
      </c>
      <c r="G156">
        <v>7300</v>
      </c>
      <c r="H156">
        <v>3</v>
      </c>
      <c r="J156" t="s">
        <v>195</v>
      </c>
      <c r="K156" t="s">
        <v>0</v>
      </c>
      <c r="L156">
        <v>4</v>
      </c>
      <c r="M156">
        <v>1</v>
      </c>
      <c r="N156" t="s">
        <v>32</v>
      </c>
      <c r="O156" t="s">
        <v>31</v>
      </c>
      <c r="P156" s="13">
        <v>3</v>
      </c>
      <c r="Q156" s="13">
        <v>0</v>
      </c>
      <c r="R156" s="13">
        <v>0</v>
      </c>
      <c r="S156" s="13">
        <v>0</v>
      </c>
      <c r="T156" s="13">
        <v>1.1818181818181819</v>
      </c>
      <c r="U156" s="13">
        <v>1.1818181818181819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1.4</v>
      </c>
      <c r="AD156" s="13">
        <v>1</v>
      </c>
      <c r="AE156" s="13">
        <v>0.39999999999999991</v>
      </c>
      <c r="AF156" s="13">
        <v>1</v>
      </c>
      <c r="AG156" s="13">
        <v>1.3333333333333333</v>
      </c>
      <c r="AH156" s="13">
        <v>-0.33333333333333326</v>
      </c>
      <c r="AI156" s="13">
        <v>3</v>
      </c>
      <c r="AJ156" s="13">
        <v>0</v>
      </c>
      <c r="AK156" s="13">
        <v>0</v>
      </c>
      <c r="AL156" s="13">
        <v>31</v>
      </c>
      <c r="AM156" s="13">
        <v>0</v>
      </c>
      <c r="AN156" s="13">
        <v>1.4090909090909092</v>
      </c>
      <c r="AO156" s="22">
        <v>155</v>
      </c>
    </row>
    <row r="157" spans="1:41" x14ac:dyDescent="0.25">
      <c r="A157" t="s">
        <v>47</v>
      </c>
      <c r="B157" t="s">
        <v>181</v>
      </c>
      <c r="C157" t="s">
        <v>35</v>
      </c>
      <c r="D157" t="s">
        <v>93</v>
      </c>
      <c r="E157" t="s">
        <v>43</v>
      </c>
      <c r="F157" s="11">
        <v>0.77083333333333337</v>
      </c>
      <c r="G157">
        <v>4689</v>
      </c>
      <c r="H157">
        <v>7</v>
      </c>
      <c r="J157" t="s">
        <v>58</v>
      </c>
      <c r="K157" t="s">
        <v>0</v>
      </c>
      <c r="L157">
        <v>2</v>
      </c>
      <c r="M157">
        <v>4</v>
      </c>
      <c r="N157" t="s">
        <v>31</v>
      </c>
      <c r="O157" t="s">
        <v>32</v>
      </c>
      <c r="P157" s="13">
        <v>-2</v>
      </c>
      <c r="Q157" s="13">
        <v>0.5714285714285714</v>
      </c>
      <c r="R157" s="13">
        <v>0.2857142857142857</v>
      </c>
      <c r="S157" s="13">
        <v>0.2857142857142857</v>
      </c>
      <c r="T157" s="13">
        <v>1.173913043478261</v>
      </c>
      <c r="U157" s="13">
        <v>1.3043478260869565</v>
      </c>
      <c r="V157" s="13">
        <v>-0.13043478260869557</v>
      </c>
      <c r="W157" s="13">
        <v>0.83333333333333337</v>
      </c>
      <c r="X157" s="13">
        <v>0.66666666666666663</v>
      </c>
      <c r="Y157" s="13">
        <v>0.16666666666666674</v>
      </c>
      <c r="Z157" s="13">
        <v>0.375</v>
      </c>
      <c r="AA157" s="13">
        <v>1.75</v>
      </c>
      <c r="AB157" s="13">
        <v>-1.375</v>
      </c>
      <c r="AC157" s="13">
        <v>1.4</v>
      </c>
      <c r="AD157" s="13">
        <v>1</v>
      </c>
      <c r="AE157" s="13">
        <v>0.39999999999999991</v>
      </c>
      <c r="AF157" s="13">
        <v>1</v>
      </c>
      <c r="AG157" s="13">
        <v>1.5384615384615385</v>
      </c>
      <c r="AH157" s="13">
        <v>-0.53846153846153855</v>
      </c>
      <c r="AI157" s="13">
        <v>0</v>
      </c>
      <c r="AJ157" s="13">
        <v>3</v>
      </c>
      <c r="AK157" s="13">
        <v>9</v>
      </c>
      <c r="AL157" s="13">
        <v>31</v>
      </c>
      <c r="AM157" s="13">
        <v>0.6428571428571429</v>
      </c>
      <c r="AN157" s="13">
        <v>1.3478260869565217</v>
      </c>
      <c r="AO157" s="22">
        <v>156</v>
      </c>
    </row>
    <row r="158" spans="1:41" x14ac:dyDescent="0.25">
      <c r="A158" t="s">
        <v>47</v>
      </c>
      <c r="B158" t="s">
        <v>155</v>
      </c>
      <c r="C158" t="s">
        <v>35</v>
      </c>
      <c r="D158" t="s">
        <v>93</v>
      </c>
      <c r="E158" t="s">
        <v>43</v>
      </c>
      <c r="F158" s="11">
        <v>0.66666666666666663</v>
      </c>
      <c r="G158">
        <v>5962</v>
      </c>
      <c r="H158">
        <v>14</v>
      </c>
      <c r="J158" t="s">
        <v>0</v>
      </c>
      <c r="K158" t="s">
        <v>71</v>
      </c>
      <c r="L158">
        <v>1</v>
      </c>
      <c r="M158">
        <v>2</v>
      </c>
      <c r="N158" t="s">
        <v>31</v>
      </c>
      <c r="O158" t="s">
        <v>32</v>
      </c>
      <c r="P158" s="13">
        <v>-1</v>
      </c>
      <c r="Q158" s="13">
        <v>1.2916666666666667</v>
      </c>
      <c r="R158" s="13">
        <v>0.41666666666666669</v>
      </c>
      <c r="S158" s="13">
        <v>0.875</v>
      </c>
      <c r="T158" s="13">
        <v>1.4666666666666666</v>
      </c>
      <c r="U158" s="13">
        <v>1.5333333333333334</v>
      </c>
      <c r="V158" s="13">
        <v>-6.6666666666666874E-2</v>
      </c>
      <c r="W158" s="13">
        <v>1.4</v>
      </c>
      <c r="X158" s="13">
        <v>1</v>
      </c>
      <c r="Y158" s="13">
        <v>0.39999999999999991</v>
      </c>
      <c r="Z158" s="13">
        <v>1.2142857142857142</v>
      </c>
      <c r="AA158" s="13">
        <v>1.5714285714285714</v>
      </c>
      <c r="AB158" s="13">
        <v>-0.35714285714285721</v>
      </c>
      <c r="AC158" s="13">
        <v>1.2857142857142858</v>
      </c>
      <c r="AD158" s="13">
        <v>1.8571428571428572</v>
      </c>
      <c r="AE158" s="13">
        <v>-0.5714285714285714</v>
      </c>
      <c r="AF158" s="13">
        <v>1.625</v>
      </c>
      <c r="AG158" s="13">
        <v>1.25</v>
      </c>
      <c r="AH158" s="13">
        <v>0.375</v>
      </c>
      <c r="AI158" s="13">
        <v>0</v>
      </c>
      <c r="AJ158" s="13">
        <v>3</v>
      </c>
      <c r="AK158" s="13">
        <v>34</v>
      </c>
      <c r="AL158" s="13">
        <v>18</v>
      </c>
      <c r="AM158" s="13">
        <v>1.4166666666666667</v>
      </c>
      <c r="AN158" s="13">
        <v>1.2</v>
      </c>
      <c r="AO158" s="22">
        <v>157</v>
      </c>
    </row>
    <row r="159" spans="1:41" x14ac:dyDescent="0.25">
      <c r="A159" t="s">
        <v>47</v>
      </c>
      <c r="B159" t="s">
        <v>98</v>
      </c>
      <c r="C159" t="s">
        <v>35</v>
      </c>
      <c r="D159" t="s">
        <v>93</v>
      </c>
      <c r="E159" t="s">
        <v>46</v>
      </c>
      <c r="F159" s="11">
        <v>0.77083333333333337</v>
      </c>
      <c r="G159">
        <v>4457</v>
      </c>
      <c r="H159">
        <v>4</v>
      </c>
      <c r="J159" t="s">
        <v>0</v>
      </c>
      <c r="K159" t="s">
        <v>49</v>
      </c>
      <c r="L159">
        <v>2</v>
      </c>
      <c r="M159">
        <v>0</v>
      </c>
      <c r="N159" t="s">
        <v>32</v>
      </c>
      <c r="O159" t="s">
        <v>31</v>
      </c>
      <c r="P159" s="13">
        <v>2</v>
      </c>
      <c r="Q159" s="13">
        <v>1.28</v>
      </c>
      <c r="R159" s="13">
        <v>0.48</v>
      </c>
      <c r="S159" s="13">
        <v>0.8</v>
      </c>
      <c r="T159" s="13">
        <v>0.76923076923076927</v>
      </c>
      <c r="U159" s="13">
        <v>1.3846153846153846</v>
      </c>
      <c r="V159" s="13">
        <v>-0.61538461538461531</v>
      </c>
      <c r="W159" s="13">
        <v>1.3636363636363635</v>
      </c>
      <c r="X159" s="13">
        <v>1.0909090909090908</v>
      </c>
      <c r="Y159" s="13">
        <v>0.27272727272727271</v>
      </c>
      <c r="Z159" s="13">
        <v>1.2142857142857142</v>
      </c>
      <c r="AA159" s="13">
        <v>1.5714285714285714</v>
      </c>
      <c r="AB159" s="13">
        <v>-0.35714285714285721</v>
      </c>
      <c r="AC159" s="13">
        <v>0.7142857142857143</v>
      </c>
      <c r="AD159" s="13">
        <v>1.1428571428571428</v>
      </c>
      <c r="AE159" s="13">
        <v>-0.42857142857142849</v>
      </c>
      <c r="AF159" s="13">
        <v>0.83333333333333337</v>
      </c>
      <c r="AG159" s="13">
        <v>1.6666666666666667</v>
      </c>
      <c r="AH159" s="13">
        <v>-0.83333333333333337</v>
      </c>
      <c r="AI159" s="13">
        <v>3</v>
      </c>
      <c r="AJ159" s="13">
        <v>0</v>
      </c>
      <c r="AK159" s="13">
        <v>34</v>
      </c>
      <c r="AL159" s="13">
        <v>12</v>
      </c>
      <c r="AM159" s="13">
        <v>1.36</v>
      </c>
      <c r="AN159" s="13">
        <v>0.92307692307692313</v>
      </c>
      <c r="AO159" s="22">
        <v>158</v>
      </c>
    </row>
    <row r="160" spans="1:41" x14ac:dyDescent="0.25">
      <c r="A160" t="s">
        <v>47</v>
      </c>
      <c r="B160" t="s">
        <v>184</v>
      </c>
      <c r="C160" t="s">
        <v>35</v>
      </c>
      <c r="D160" t="s">
        <v>100</v>
      </c>
      <c r="E160" t="s">
        <v>43</v>
      </c>
      <c r="F160" s="11">
        <v>0.77083333333333337</v>
      </c>
      <c r="G160">
        <v>1716</v>
      </c>
      <c r="H160">
        <v>3</v>
      </c>
      <c r="J160" t="s">
        <v>76</v>
      </c>
      <c r="K160" t="s">
        <v>0</v>
      </c>
      <c r="L160">
        <v>1</v>
      </c>
      <c r="M160">
        <v>0</v>
      </c>
      <c r="N160" t="s">
        <v>32</v>
      </c>
      <c r="O160" t="s">
        <v>31</v>
      </c>
      <c r="P160" s="13">
        <v>1</v>
      </c>
      <c r="Q160" s="13">
        <v>1.3571428571428572</v>
      </c>
      <c r="R160" s="13">
        <v>0.7857142857142857</v>
      </c>
      <c r="S160" s="13">
        <v>0.57142857142857151</v>
      </c>
      <c r="T160" s="13">
        <v>1.3076923076923077</v>
      </c>
      <c r="U160" s="13">
        <v>1.3076923076923077</v>
      </c>
      <c r="V160" s="13">
        <v>0</v>
      </c>
      <c r="W160" s="13">
        <v>1.2857142857142858</v>
      </c>
      <c r="X160" s="13">
        <v>1.5714285714285714</v>
      </c>
      <c r="Y160" s="13">
        <v>-0.28571428571428559</v>
      </c>
      <c r="Z160" s="13">
        <v>1.4285714285714286</v>
      </c>
      <c r="AA160" s="13">
        <v>2</v>
      </c>
      <c r="AB160" s="13">
        <v>-0.5714285714285714</v>
      </c>
      <c r="AC160" s="13">
        <v>1.4166666666666667</v>
      </c>
      <c r="AD160" s="13">
        <v>1</v>
      </c>
      <c r="AE160" s="13">
        <v>0.41666666666666674</v>
      </c>
      <c r="AF160" s="13">
        <v>1.2142857142857142</v>
      </c>
      <c r="AG160" s="13">
        <v>1.5714285714285714</v>
      </c>
      <c r="AH160" s="13">
        <v>-0.35714285714285721</v>
      </c>
      <c r="AI160" s="13">
        <v>3</v>
      </c>
      <c r="AJ160" s="13">
        <v>0</v>
      </c>
      <c r="AK160" s="13">
        <v>15</v>
      </c>
      <c r="AL160" s="13">
        <v>37</v>
      </c>
      <c r="AM160" s="13">
        <v>1.0714285714285714</v>
      </c>
      <c r="AN160" s="13">
        <v>1.4230769230769231</v>
      </c>
      <c r="AO160" s="22">
        <v>159</v>
      </c>
    </row>
    <row r="161" spans="1:41" x14ac:dyDescent="0.25">
      <c r="A161" t="s">
        <v>47</v>
      </c>
      <c r="B161" t="s">
        <v>185</v>
      </c>
      <c r="C161" t="s">
        <v>35</v>
      </c>
      <c r="D161" t="s">
        <v>100</v>
      </c>
      <c r="E161" t="s">
        <v>43</v>
      </c>
      <c r="F161" s="11">
        <v>0.77083333333333337</v>
      </c>
      <c r="G161">
        <v>3817</v>
      </c>
      <c r="H161">
        <v>7</v>
      </c>
      <c r="J161" t="s">
        <v>0</v>
      </c>
      <c r="K161" t="s">
        <v>56</v>
      </c>
      <c r="L161">
        <v>2</v>
      </c>
      <c r="M161">
        <v>1</v>
      </c>
      <c r="N161" t="s">
        <v>32</v>
      </c>
      <c r="O161" t="s">
        <v>31</v>
      </c>
      <c r="P161" s="13">
        <v>1</v>
      </c>
      <c r="Q161" s="13">
        <v>1.2592592592592593</v>
      </c>
      <c r="R161" s="13">
        <v>0.44444444444444442</v>
      </c>
      <c r="S161" s="13">
        <v>0.81481481481481488</v>
      </c>
      <c r="T161" s="13">
        <v>1.4285714285714286</v>
      </c>
      <c r="U161" s="13">
        <v>2.7142857142857144</v>
      </c>
      <c r="V161" s="13">
        <v>-1.2857142857142858</v>
      </c>
      <c r="W161" s="13">
        <v>1.4166666666666667</v>
      </c>
      <c r="X161" s="13">
        <v>1</v>
      </c>
      <c r="Y161" s="13">
        <v>0.41666666666666674</v>
      </c>
      <c r="Z161" s="13">
        <v>1.1333333333333333</v>
      </c>
      <c r="AA161" s="13">
        <v>1.5333333333333334</v>
      </c>
      <c r="AB161" s="13">
        <v>-0.40000000000000013</v>
      </c>
      <c r="AC161" s="13">
        <v>2</v>
      </c>
      <c r="AD161" s="13">
        <v>2.5714285714285716</v>
      </c>
      <c r="AE161" s="13">
        <v>-0.57142857142857162</v>
      </c>
      <c r="AF161" s="13">
        <v>0.8571428571428571</v>
      </c>
      <c r="AG161" s="13">
        <v>2.8571428571428572</v>
      </c>
      <c r="AH161" s="13">
        <v>-2</v>
      </c>
      <c r="AI161" s="13">
        <v>3</v>
      </c>
      <c r="AJ161" s="13">
        <v>0</v>
      </c>
      <c r="AK161" s="13">
        <v>37</v>
      </c>
      <c r="AL161" s="13">
        <v>14</v>
      </c>
      <c r="AM161" s="13">
        <v>1.3703703703703705</v>
      </c>
      <c r="AN161" s="13">
        <v>1</v>
      </c>
      <c r="AO161" s="22">
        <v>160</v>
      </c>
    </row>
    <row r="162" spans="1:41" x14ac:dyDescent="0.25">
      <c r="A162" t="s">
        <v>47</v>
      </c>
      <c r="B162" t="s">
        <v>104</v>
      </c>
      <c r="C162" t="s">
        <v>105</v>
      </c>
      <c r="D162" t="s">
        <v>106</v>
      </c>
      <c r="E162" t="s">
        <v>43</v>
      </c>
      <c r="F162" s="11">
        <v>0.77083333333333337</v>
      </c>
      <c r="G162">
        <v>3877</v>
      </c>
      <c r="H162">
        <v>49</v>
      </c>
      <c r="J162" t="s">
        <v>0</v>
      </c>
      <c r="K162" t="s">
        <v>65</v>
      </c>
      <c r="L162">
        <v>2</v>
      </c>
      <c r="M162">
        <v>1</v>
      </c>
      <c r="N162" t="s">
        <v>32</v>
      </c>
      <c r="O162" t="s">
        <v>31</v>
      </c>
      <c r="P162" s="13">
        <v>1</v>
      </c>
      <c r="Q162" s="13">
        <v>1.2857142857142858</v>
      </c>
      <c r="R162" s="13">
        <v>0.4642857142857143</v>
      </c>
      <c r="S162" s="13">
        <v>0.82142857142857151</v>
      </c>
      <c r="T162" s="13">
        <v>0.7857142857142857</v>
      </c>
      <c r="U162" s="13">
        <v>2.8571428571428572</v>
      </c>
      <c r="V162" s="13">
        <v>-2.0714285714285716</v>
      </c>
      <c r="W162" s="13">
        <v>1.4615384615384615</v>
      </c>
      <c r="X162" s="13">
        <v>1</v>
      </c>
      <c r="Y162" s="13">
        <v>0.46153846153846145</v>
      </c>
      <c r="Z162" s="13">
        <v>1.1333333333333333</v>
      </c>
      <c r="AA162" s="13">
        <v>1.5333333333333334</v>
      </c>
      <c r="AB162" s="13">
        <v>-0.40000000000000013</v>
      </c>
      <c r="AC162" s="13">
        <v>0.7142857142857143</v>
      </c>
      <c r="AD162" s="13">
        <v>2</v>
      </c>
      <c r="AE162" s="13">
        <v>-1.2857142857142856</v>
      </c>
      <c r="AF162" s="13">
        <v>0.8571428571428571</v>
      </c>
      <c r="AG162" s="13">
        <v>3.7142857142857144</v>
      </c>
      <c r="AH162" s="13">
        <v>-2.8571428571428572</v>
      </c>
      <c r="AI162" s="13">
        <v>3</v>
      </c>
      <c r="AJ162" s="13">
        <v>0</v>
      </c>
      <c r="AK162" s="13">
        <v>40</v>
      </c>
      <c r="AL162" s="13">
        <v>6</v>
      </c>
      <c r="AM162" s="13">
        <v>1.4285714285714286</v>
      </c>
      <c r="AN162" s="13">
        <v>0.42857142857142855</v>
      </c>
      <c r="AO162" s="22">
        <v>161</v>
      </c>
    </row>
    <row r="163" spans="1:41" x14ac:dyDescent="0.25">
      <c r="A163" t="s">
        <v>47</v>
      </c>
      <c r="B163" t="s">
        <v>158</v>
      </c>
      <c r="C163" t="s">
        <v>105</v>
      </c>
      <c r="D163" t="s">
        <v>106</v>
      </c>
      <c r="E163" t="s">
        <v>43</v>
      </c>
      <c r="F163" s="11">
        <v>0.77083333333333337</v>
      </c>
      <c r="G163">
        <v>3893</v>
      </c>
      <c r="H163">
        <v>7</v>
      </c>
      <c r="J163" t="s">
        <v>0</v>
      </c>
      <c r="K163" t="s">
        <v>58</v>
      </c>
      <c r="L163">
        <v>2</v>
      </c>
      <c r="M163">
        <v>0</v>
      </c>
      <c r="N163" t="s">
        <v>32</v>
      </c>
      <c r="O163" t="s">
        <v>31</v>
      </c>
      <c r="P163" s="13">
        <v>2</v>
      </c>
      <c r="Q163" s="13">
        <v>1.3103448275862069</v>
      </c>
      <c r="R163" s="13">
        <v>0.48275862068965519</v>
      </c>
      <c r="S163" s="13">
        <v>0.8275862068965516</v>
      </c>
      <c r="T163" s="13">
        <v>0.66666666666666663</v>
      </c>
      <c r="U163" s="13">
        <v>1.4666666666666666</v>
      </c>
      <c r="V163" s="13">
        <v>-0.79999999999999993</v>
      </c>
      <c r="W163" s="13">
        <v>1.5</v>
      </c>
      <c r="X163" s="13">
        <v>1</v>
      </c>
      <c r="Y163" s="13">
        <v>0.5</v>
      </c>
      <c r="Z163" s="13">
        <v>1.1333333333333333</v>
      </c>
      <c r="AA163" s="13">
        <v>1.5333333333333334</v>
      </c>
      <c r="AB163" s="13">
        <v>-0.40000000000000013</v>
      </c>
      <c r="AC163" s="13">
        <v>1</v>
      </c>
      <c r="AD163" s="13">
        <v>1.1428571428571428</v>
      </c>
      <c r="AE163" s="13">
        <v>-0.14285714285714279</v>
      </c>
      <c r="AF163" s="13">
        <v>0.375</v>
      </c>
      <c r="AG163" s="13">
        <v>1.75</v>
      </c>
      <c r="AH163" s="13">
        <v>-1.375</v>
      </c>
      <c r="AI163" s="13">
        <v>3</v>
      </c>
      <c r="AJ163" s="13">
        <v>0</v>
      </c>
      <c r="AK163" s="13">
        <v>43</v>
      </c>
      <c r="AL163" s="13">
        <v>9</v>
      </c>
      <c r="AM163" s="13">
        <v>1.4827586206896552</v>
      </c>
      <c r="AN163" s="13">
        <v>0.6</v>
      </c>
      <c r="AO163" s="22">
        <v>162</v>
      </c>
    </row>
    <row r="164" spans="1:41" x14ac:dyDescent="0.25">
      <c r="A164" t="s">
        <v>47</v>
      </c>
      <c r="B164" t="s">
        <v>159</v>
      </c>
      <c r="C164" t="s">
        <v>105</v>
      </c>
      <c r="D164" t="s">
        <v>106</v>
      </c>
      <c r="E164" t="s">
        <v>43</v>
      </c>
      <c r="F164" s="11">
        <v>0.77083333333333337</v>
      </c>
      <c r="G164">
        <v>16695</v>
      </c>
      <c r="H164">
        <v>7</v>
      </c>
      <c r="J164" t="s">
        <v>71</v>
      </c>
      <c r="K164" t="s">
        <v>0</v>
      </c>
      <c r="L164">
        <v>2</v>
      </c>
      <c r="M164">
        <v>0</v>
      </c>
      <c r="N164" t="s">
        <v>32</v>
      </c>
      <c r="O164" t="s">
        <v>31</v>
      </c>
      <c r="P164" s="13">
        <v>2</v>
      </c>
      <c r="Q164" s="13">
        <v>1.5</v>
      </c>
      <c r="R164" s="13">
        <v>0.8125</v>
      </c>
      <c r="S164" s="13">
        <v>0.6875</v>
      </c>
      <c r="T164" s="13">
        <v>1.3333333333333333</v>
      </c>
      <c r="U164" s="13">
        <v>1.2333333333333334</v>
      </c>
      <c r="V164" s="13">
        <v>9.9999999999999867E-2</v>
      </c>
      <c r="W164" s="13">
        <v>1.2857142857142858</v>
      </c>
      <c r="X164" s="13">
        <v>1.8571428571428572</v>
      </c>
      <c r="Y164" s="13">
        <v>-0.5714285714285714</v>
      </c>
      <c r="Z164" s="13">
        <v>1.6666666666666667</v>
      </c>
      <c r="AA164" s="13">
        <v>1.2222222222222223</v>
      </c>
      <c r="AB164" s="13">
        <v>0.44444444444444442</v>
      </c>
      <c r="AC164" s="13">
        <v>1.5333333333333334</v>
      </c>
      <c r="AD164" s="13">
        <v>0.93333333333333335</v>
      </c>
      <c r="AE164" s="13">
        <v>0.60000000000000009</v>
      </c>
      <c r="AF164" s="13">
        <v>1.1333333333333333</v>
      </c>
      <c r="AG164" s="13">
        <v>1.5333333333333334</v>
      </c>
      <c r="AH164" s="13">
        <v>-0.40000000000000013</v>
      </c>
      <c r="AI164" s="13">
        <v>3</v>
      </c>
      <c r="AJ164" s="13">
        <v>0</v>
      </c>
      <c r="AK164" s="13">
        <v>21</v>
      </c>
      <c r="AL164" s="13">
        <v>46</v>
      </c>
      <c r="AM164" s="13">
        <v>1.3125</v>
      </c>
      <c r="AN164" s="13">
        <v>1.5333333333333334</v>
      </c>
      <c r="AO164" s="22">
        <v>163</v>
      </c>
    </row>
    <row r="165" spans="1:41" x14ac:dyDescent="0.25">
      <c r="A165" t="s">
        <v>47</v>
      </c>
      <c r="B165" t="s">
        <v>161</v>
      </c>
      <c r="C165" t="s">
        <v>105</v>
      </c>
      <c r="D165" t="s">
        <v>116</v>
      </c>
      <c r="E165" t="s">
        <v>43</v>
      </c>
      <c r="F165" s="11">
        <v>0.77083333333333337</v>
      </c>
      <c r="G165">
        <v>2635</v>
      </c>
      <c r="H165">
        <v>7</v>
      </c>
      <c r="J165" t="s">
        <v>49</v>
      </c>
      <c r="K165" t="s">
        <v>0</v>
      </c>
      <c r="L165">
        <v>0</v>
      </c>
      <c r="M165">
        <v>3</v>
      </c>
      <c r="N165" t="s">
        <v>31</v>
      </c>
      <c r="O165" t="s">
        <v>32</v>
      </c>
      <c r="P165" s="13">
        <v>-3</v>
      </c>
      <c r="Q165" s="13">
        <v>0.7142857142857143</v>
      </c>
      <c r="R165" s="13">
        <v>0.5714285714285714</v>
      </c>
      <c r="S165" s="13">
        <v>0.1428571428571429</v>
      </c>
      <c r="T165" s="13">
        <v>1.2903225806451613</v>
      </c>
      <c r="U165" s="13">
        <v>1.2580645161290323</v>
      </c>
      <c r="V165" s="13">
        <v>3.2258064516129004E-2</v>
      </c>
      <c r="W165" s="13">
        <v>0.7142857142857143</v>
      </c>
      <c r="X165" s="13">
        <v>1.1428571428571428</v>
      </c>
      <c r="Y165" s="13">
        <v>-0.42857142857142849</v>
      </c>
      <c r="Z165" s="13">
        <v>0.7142857142857143</v>
      </c>
      <c r="AA165" s="13">
        <v>1.7142857142857142</v>
      </c>
      <c r="AB165" s="13">
        <v>-0.99999999999999989</v>
      </c>
      <c r="AC165" s="13">
        <v>1.5333333333333334</v>
      </c>
      <c r="AD165" s="13">
        <v>0.93333333333333335</v>
      </c>
      <c r="AE165" s="13">
        <v>0.60000000000000009</v>
      </c>
      <c r="AF165" s="13">
        <v>1.0625</v>
      </c>
      <c r="AG165" s="13">
        <v>1.5625</v>
      </c>
      <c r="AH165" s="13">
        <v>-0.5</v>
      </c>
      <c r="AI165" s="13">
        <v>0</v>
      </c>
      <c r="AJ165" s="13">
        <v>3</v>
      </c>
      <c r="AK165" s="13">
        <v>12</v>
      </c>
      <c r="AL165" s="13">
        <v>46</v>
      </c>
      <c r="AM165" s="13">
        <v>0.8571428571428571</v>
      </c>
      <c r="AN165" s="13">
        <v>1.4838709677419355</v>
      </c>
      <c r="AO165" s="22">
        <v>164</v>
      </c>
    </row>
    <row r="166" spans="1:41" x14ac:dyDescent="0.25">
      <c r="A166" t="s">
        <v>47</v>
      </c>
      <c r="B166" t="s">
        <v>187</v>
      </c>
      <c r="C166" t="s">
        <v>105</v>
      </c>
      <c r="D166" t="s">
        <v>116</v>
      </c>
      <c r="E166" t="s">
        <v>43</v>
      </c>
      <c r="F166" s="11">
        <v>0.77083333333333337</v>
      </c>
      <c r="G166">
        <v>4145</v>
      </c>
      <c r="H166">
        <v>7</v>
      </c>
      <c r="J166" t="s">
        <v>0</v>
      </c>
      <c r="K166" t="s">
        <v>76</v>
      </c>
      <c r="L166">
        <v>3</v>
      </c>
      <c r="M166">
        <v>1</v>
      </c>
      <c r="N166" t="s">
        <v>32</v>
      </c>
      <c r="O166" t="s">
        <v>31</v>
      </c>
      <c r="P166" s="13">
        <v>2</v>
      </c>
      <c r="Q166" s="13">
        <v>1.34375</v>
      </c>
      <c r="R166" s="13">
        <v>0.4375</v>
      </c>
      <c r="S166" s="13">
        <v>0.90625</v>
      </c>
      <c r="T166" s="13">
        <v>1.3333333333333333</v>
      </c>
      <c r="U166" s="13">
        <v>1.6666666666666667</v>
      </c>
      <c r="V166" s="13">
        <v>-0.33333333333333348</v>
      </c>
      <c r="W166" s="13">
        <v>1.5333333333333334</v>
      </c>
      <c r="X166" s="13">
        <v>0.93333333333333335</v>
      </c>
      <c r="Y166" s="13">
        <v>0.60000000000000009</v>
      </c>
      <c r="Z166" s="13">
        <v>1.1764705882352942</v>
      </c>
      <c r="AA166" s="13">
        <v>1.4705882352941178</v>
      </c>
      <c r="AB166" s="13">
        <v>-0.29411764705882359</v>
      </c>
      <c r="AC166" s="13">
        <v>1.25</v>
      </c>
      <c r="AD166" s="13">
        <v>1.375</v>
      </c>
      <c r="AE166" s="13">
        <v>-0.125</v>
      </c>
      <c r="AF166" s="13">
        <v>1.4285714285714286</v>
      </c>
      <c r="AG166" s="13">
        <v>2</v>
      </c>
      <c r="AH166" s="13">
        <v>-0.5714285714285714</v>
      </c>
      <c r="AI166" s="13">
        <v>3</v>
      </c>
      <c r="AJ166" s="13">
        <v>0</v>
      </c>
      <c r="AK166" s="13">
        <v>49</v>
      </c>
      <c r="AL166" s="13">
        <v>18</v>
      </c>
      <c r="AM166" s="13">
        <v>1.53125</v>
      </c>
      <c r="AN166" s="13">
        <v>1.2</v>
      </c>
      <c r="AO166" s="22">
        <v>165</v>
      </c>
    </row>
    <row r="167" spans="1:41" x14ac:dyDescent="0.25">
      <c r="A167" t="s">
        <v>47</v>
      </c>
      <c r="B167" t="s">
        <v>122</v>
      </c>
      <c r="C167" t="s">
        <v>105</v>
      </c>
      <c r="D167" t="s">
        <v>116</v>
      </c>
      <c r="E167" t="s">
        <v>43</v>
      </c>
      <c r="F167" s="11">
        <v>0.66666666666666663</v>
      </c>
      <c r="G167">
        <v>2500</v>
      </c>
      <c r="H167">
        <v>14</v>
      </c>
      <c r="J167" t="s">
        <v>56</v>
      </c>
      <c r="K167" t="s">
        <v>0</v>
      </c>
      <c r="L167">
        <v>0</v>
      </c>
      <c r="M167">
        <v>1</v>
      </c>
      <c r="N167" t="s">
        <v>31</v>
      </c>
      <c r="O167" t="s">
        <v>32</v>
      </c>
      <c r="P167" s="13">
        <v>-1</v>
      </c>
      <c r="Q167" s="13">
        <v>1.4</v>
      </c>
      <c r="R167" s="13">
        <v>1.2</v>
      </c>
      <c r="S167" s="13">
        <v>0.19999999999999996</v>
      </c>
      <c r="T167" s="13">
        <v>1.393939393939394</v>
      </c>
      <c r="U167" s="13">
        <v>1.2121212121212122</v>
      </c>
      <c r="V167" s="13">
        <v>0.18181818181818188</v>
      </c>
      <c r="W167" s="13">
        <v>2</v>
      </c>
      <c r="X167" s="13">
        <v>2.5714285714285716</v>
      </c>
      <c r="Y167" s="13">
        <v>-0.57142857142857162</v>
      </c>
      <c r="Z167" s="13">
        <v>0.875</v>
      </c>
      <c r="AA167" s="13">
        <v>2.75</v>
      </c>
      <c r="AB167" s="13">
        <v>-1.875</v>
      </c>
      <c r="AC167" s="13">
        <v>1.625</v>
      </c>
      <c r="AD167" s="13">
        <v>0.9375</v>
      </c>
      <c r="AE167" s="13">
        <v>0.6875</v>
      </c>
      <c r="AF167" s="13">
        <v>1.1764705882352942</v>
      </c>
      <c r="AG167" s="13">
        <v>1.4705882352941178</v>
      </c>
      <c r="AH167" s="13">
        <v>-0.29411764705882359</v>
      </c>
      <c r="AI167" s="13">
        <v>0</v>
      </c>
      <c r="AJ167" s="13">
        <v>3</v>
      </c>
      <c r="AK167" s="13">
        <v>14</v>
      </c>
      <c r="AL167" s="13">
        <v>52</v>
      </c>
      <c r="AM167" s="13">
        <v>0.93333333333333335</v>
      </c>
      <c r="AN167" s="13">
        <v>1.5757575757575757</v>
      </c>
      <c r="AO167" s="22">
        <v>166</v>
      </c>
    </row>
    <row r="168" spans="1:41" x14ac:dyDescent="0.25">
      <c r="A168" t="s">
        <v>47</v>
      </c>
      <c r="B168" t="s">
        <v>188</v>
      </c>
      <c r="C168" t="s">
        <v>105</v>
      </c>
      <c r="D168" t="s">
        <v>124</v>
      </c>
      <c r="E168" t="s">
        <v>43</v>
      </c>
      <c r="F168" s="11">
        <v>0.77083333333333337</v>
      </c>
      <c r="G168">
        <v>2956</v>
      </c>
      <c r="H168">
        <v>6</v>
      </c>
      <c r="J168" t="s">
        <v>65</v>
      </c>
      <c r="K168" t="s">
        <v>0</v>
      </c>
      <c r="L168">
        <v>1</v>
      </c>
      <c r="M168">
        <v>3</v>
      </c>
      <c r="N168" t="s">
        <v>31</v>
      </c>
      <c r="O168" t="s">
        <v>32</v>
      </c>
      <c r="P168" s="13">
        <v>-2</v>
      </c>
      <c r="Q168" s="13">
        <v>0.8</v>
      </c>
      <c r="R168" s="13">
        <v>0.93333333333333335</v>
      </c>
      <c r="S168" s="13">
        <v>-0.1333333333333333</v>
      </c>
      <c r="T168" s="13">
        <v>1.3823529411764706</v>
      </c>
      <c r="U168" s="13">
        <v>1.1764705882352942</v>
      </c>
      <c r="V168" s="13">
        <v>0.20588235294117641</v>
      </c>
      <c r="W168" s="13">
        <v>0.7142857142857143</v>
      </c>
      <c r="X168" s="13">
        <v>2</v>
      </c>
      <c r="Y168" s="13">
        <v>-1.2857142857142856</v>
      </c>
      <c r="Z168" s="13">
        <v>0.875</v>
      </c>
      <c r="AA168" s="13">
        <v>3.5</v>
      </c>
      <c r="AB168" s="13">
        <v>-2.625</v>
      </c>
      <c r="AC168" s="13">
        <v>1.625</v>
      </c>
      <c r="AD168" s="13">
        <v>0.9375</v>
      </c>
      <c r="AE168" s="13">
        <v>0.6875</v>
      </c>
      <c r="AF168" s="13">
        <v>1.1666666666666667</v>
      </c>
      <c r="AG168" s="13">
        <v>1.3888888888888888</v>
      </c>
      <c r="AH168" s="13">
        <v>-0.2222222222222221</v>
      </c>
      <c r="AI168" s="13">
        <v>0</v>
      </c>
      <c r="AJ168" s="13">
        <v>3</v>
      </c>
      <c r="AK168" s="13">
        <v>6</v>
      </c>
      <c r="AL168" s="13">
        <v>55</v>
      </c>
      <c r="AM168" s="13">
        <v>0.4</v>
      </c>
      <c r="AN168" s="13">
        <v>1.6176470588235294</v>
      </c>
      <c r="AO168" s="22">
        <v>167</v>
      </c>
    </row>
    <row r="169" spans="1:41" x14ac:dyDescent="0.25">
      <c r="A169" t="s">
        <v>47</v>
      </c>
      <c r="B169" t="s">
        <v>164</v>
      </c>
      <c r="C169" t="s">
        <v>105</v>
      </c>
      <c r="D169" t="s">
        <v>124</v>
      </c>
      <c r="E169" t="s">
        <v>43</v>
      </c>
      <c r="F169" s="11">
        <v>0.77083333333333337</v>
      </c>
      <c r="G169">
        <v>3776</v>
      </c>
      <c r="H169">
        <v>7</v>
      </c>
      <c r="J169" t="s">
        <v>58</v>
      </c>
      <c r="K169" t="s">
        <v>0</v>
      </c>
      <c r="L169">
        <v>0</v>
      </c>
      <c r="M169">
        <v>2</v>
      </c>
      <c r="N169" t="s">
        <v>31</v>
      </c>
      <c r="O169" t="s">
        <v>32</v>
      </c>
      <c r="P169" s="13">
        <v>-2</v>
      </c>
      <c r="Q169" s="13">
        <v>0.625</v>
      </c>
      <c r="R169" s="13">
        <v>0.5</v>
      </c>
      <c r="S169" s="13">
        <v>0.125</v>
      </c>
      <c r="T169" s="13">
        <v>1.4285714285714286</v>
      </c>
      <c r="U169" s="13">
        <v>1.1714285714285715</v>
      </c>
      <c r="V169" s="13">
        <v>0.25714285714285712</v>
      </c>
      <c r="W169" s="13">
        <v>1</v>
      </c>
      <c r="X169" s="13">
        <v>1.1428571428571428</v>
      </c>
      <c r="Y169" s="13">
        <v>-0.14285714285714279</v>
      </c>
      <c r="Z169" s="13">
        <v>0.33333333333333331</v>
      </c>
      <c r="AA169" s="13">
        <v>1.7777777777777777</v>
      </c>
      <c r="AB169" s="13">
        <v>-1.4444444444444444</v>
      </c>
      <c r="AC169" s="13">
        <v>1.625</v>
      </c>
      <c r="AD169" s="13">
        <v>0.9375</v>
      </c>
      <c r="AE169" s="13">
        <v>0.6875</v>
      </c>
      <c r="AF169" s="13">
        <v>1.263157894736842</v>
      </c>
      <c r="AG169" s="13">
        <v>1.368421052631579</v>
      </c>
      <c r="AH169" s="13">
        <v>-0.10526315789473695</v>
      </c>
      <c r="AI169" s="13">
        <v>0</v>
      </c>
      <c r="AJ169" s="13">
        <v>3</v>
      </c>
      <c r="AK169" s="13">
        <v>9</v>
      </c>
      <c r="AL169" s="13">
        <v>58</v>
      </c>
      <c r="AM169" s="13">
        <v>0.5625</v>
      </c>
      <c r="AN169" s="13">
        <v>1.6571428571428573</v>
      </c>
      <c r="AO169" s="22">
        <v>168</v>
      </c>
    </row>
    <row r="170" spans="1:41" x14ac:dyDescent="0.25">
      <c r="A170" t="s">
        <v>47</v>
      </c>
      <c r="B170" t="s">
        <v>165</v>
      </c>
      <c r="C170" t="s">
        <v>105</v>
      </c>
      <c r="D170" t="s">
        <v>134</v>
      </c>
      <c r="E170" t="s">
        <v>43</v>
      </c>
      <c r="F170" s="11">
        <v>0.66666666666666663</v>
      </c>
      <c r="G170">
        <v>6009</v>
      </c>
      <c r="H170">
        <v>7</v>
      </c>
      <c r="J170" t="s">
        <v>0</v>
      </c>
      <c r="K170" t="s">
        <v>71</v>
      </c>
      <c r="L170">
        <v>0</v>
      </c>
      <c r="M170">
        <v>2</v>
      </c>
      <c r="N170" t="s">
        <v>31</v>
      </c>
      <c r="O170" t="s">
        <v>32</v>
      </c>
      <c r="P170" s="13">
        <v>-2</v>
      </c>
      <c r="Q170" s="13">
        <v>1.4444444444444444</v>
      </c>
      <c r="R170" s="13">
        <v>0.41666666666666669</v>
      </c>
      <c r="S170" s="13">
        <v>1.0277777777777777</v>
      </c>
      <c r="T170" s="13">
        <v>1.5294117647058822</v>
      </c>
      <c r="U170" s="13">
        <v>1.411764705882353</v>
      </c>
      <c r="V170" s="13">
        <v>0.11764705882352922</v>
      </c>
      <c r="W170" s="13">
        <v>1.625</v>
      </c>
      <c r="X170" s="13">
        <v>0.9375</v>
      </c>
      <c r="Y170" s="13">
        <v>0.6875</v>
      </c>
      <c r="Z170" s="13">
        <v>1.3</v>
      </c>
      <c r="AA170" s="13">
        <v>1.3</v>
      </c>
      <c r="AB170" s="13">
        <v>0</v>
      </c>
      <c r="AC170" s="13">
        <v>1.375</v>
      </c>
      <c r="AD170" s="13">
        <v>1.625</v>
      </c>
      <c r="AE170" s="13">
        <v>-0.25</v>
      </c>
      <c r="AF170" s="13">
        <v>1.6666666666666667</v>
      </c>
      <c r="AG170" s="13">
        <v>1.2222222222222223</v>
      </c>
      <c r="AH170" s="13">
        <v>0.44444444444444442</v>
      </c>
      <c r="AI170" s="13">
        <v>0</v>
      </c>
      <c r="AJ170" s="13">
        <v>3</v>
      </c>
      <c r="AK170" s="13">
        <v>61</v>
      </c>
      <c r="AL170" s="13">
        <v>24</v>
      </c>
      <c r="AM170" s="13">
        <v>1.6944444444444444</v>
      </c>
      <c r="AN170" s="13">
        <v>1.411764705882353</v>
      </c>
      <c r="AO170" s="22">
        <v>169</v>
      </c>
    </row>
    <row r="171" spans="1:41" x14ac:dyDescent="0.25">
      <c r="A171" t="s">
        <v>47</v>
      </c>
      <c r="B171" t="s">
        <v>138</v>
      </c>
      <c r="C171" t="s">
        <v>105</v>
      </c>
      <c r="D171" t="s">
        <v>134</v>
      </c>
      <c r="E171" t="s">
        <v>64</v>
      </c>
      <c r="F171" s="11">
        <v>0.6875</v>
      </c>
      <c r="G171">
        <v>5468</v>
      </c>
      <c r="H171">
        <v>8</v>
      </c>
      <c r="J171" t="s">
        <v>0</v>
      </c>
      <c r="K171" t="s">
        <v>49</v>
      </c>
      <c r="L171">
        <v>1</v>
      </c>
      <c r="M171">
        <v>3</v>
      </c>
      <c r="N171" t="s">
        <v>31</v>
      </c>
      <c r="O171" t="s">
        <v>32</v>
      </c>
      <c r="P171" s="13">
        <v>-2</v>
      </c>
      <c r="Q171" s="13">
        <v>1.4054054054054055</v>
      </c>
      <c r="R171" s="13">
        <v>0.45945945945945948</v>
      </c>
      <c r="S171" s="13">
        <v>0.94594594594594605</v>
      </c>
      <c r="T171" s="13">
        <v>0.66666666666666663</v>
      </c>
      <c r="U171" s="13">
        <v>1.5333333333333334</v>
      </c>
      <c r="V171" s="13">
        <v>-0.86666666666666681</v>
      </c>
      <c r="W171" s="13">
        <v>1.5294117647058822</v>
      </c>
      <c r="X171" s="13">
        <v>1</v>
      </c>
      <c r="Y171" s="13">
        <v>0.52941176470588225</v>
      </c>
      <c r="Z171" s="13">
        <v>1.3</v>
      </c>
      <c r="AA171" s="13">
        <v>1.3</v>
      </c>
      <c r="AB171" s="13">
        <v>0</v>
      </c>
      <c r="AC171" s="13">
        <v>0.625</v>
      </c>
      <c r="AD171" s="13">
        <v>1.375</v>
      </c>
      <c r="AE171" s="13">
        <v>-0.75</v>
      </c>
      <c r="AF171" s="13">
        <v>0.7142857142857143</v>
      </c>
      <c r="AG171" s="13">
        <v>1.7142857142857142</v>
      </c>
      <c r="AH171" s="13">
        <v>-0.99999999999999989</v>
      </c>
      <c r="AI171" s="13">
        <v>0</v>
      </c>
      <c r="AJ171" s="13">
        <v>3</v>
      </c>
      <c r="AK171" s="13">
        <v>61</v>
      </c>
      <c r="AL171" s="13">
        <v>12</v>
      </c>
      <c r="AM171" s="13">
        <v>1.6486486486486487</v>
      </c>
      <c r="AN171" s="13">
        <v>0.8</v>
      </c>
      <c r="AO171" s="22">
        <v>170</v>
      </c>
    </row>
    <row r="172" spans="1:41" x14ac:dyDescent="0.25">
      <c r="A172" t="s">
        <v>47</v>
      </c>
      <c r="B172" t="s">
        <v>139</v>
      </c>
      <c r="C172" t="s">
        <v>105</v>
      </c>
      <c r="D172" t="s">
        <v>134</v>
      </c>
      <c r="E172" t="s">
        <v>64</v>
      </c>
      <c r="F172" s="11">
        <v>0.72916666666666663</v>
      </c>
      <c r="G172">
        <v>2901</v>
      </c>
      <c r="H172">
        <v>7</v>
      </c>
      <c r="J172" t="s">
        <v>76</v>
      </c>
      <c r="K172" t="s">
        <v>0</v>
      </c>
      <c r="L172">
        <v>2</v>
      </c>
      <c r="M172">
        <v>1</v>
      </c>
      <c r="N172" t="s">
        <v>32</v>
      </c>
      <c r="O172" t="s">
        <v>31</v>
      </c>
      <c r="P172" s="13">
        <v>1</v>
      </c>
      <c r="Q172" s="13">
        <v>1.3125</v>
      </c>
      <c r="R172" s="13">
        <v>0.6875</v>
      </c>
      <c r="S172" s="13">
        <v>0.625</v>
      </c>
      <c r="T172" s="13">
        <v>1.3947368421052631</v>
      </c>
      <c r="U172" s="13">
        <v>1.2105263157894737</v>
      </c>
      <c r="V172" s="13">
        <v>0.18421052631578938</v>
      </c>
      <c r="W172" s="13">
        <v>1.25</v>
      </c>
      <c r="X172" s="13">
        <v>1.375</v>
      </c>
      <c r="Y172" s="13">
        <v>-0.125</v>
      </c>
      <c r="Z172" s="13">
        <v>1.375</v>
      </c>
      <c r="AA172" s="13">
        <v>2.125</v>
      </c>
      <c r="AB172" s="13">
        <v>-0.75</v>
      </c>
      <c r="AC172" s="13">
        <v>1.5</v>
      </c>
      <c r="AD172" s="13">
        <v>1.1111111111111112</v>
      </c>
      <c r="AE172" s="13">
        <v>0.38888888888888884</v>
      </c>
      <c r="AF172" s="13">
        <v>1.3</v>
      </c>
      <c r="AG172" s="13">
        <v>1.3</v>
      </c>
      <c r="AH172" s="13">
        <v>0</v>
      </c>
      <c r="AI172" s="13">
        <v>3</v>
      </c>
      <c r="AJ172" s="13">
        <v>0</v>
      </c>
      <c r="AK172" s="13">
        <v>18</v>
      </c>
      <c r="AL172" s="13">
        <v>61</v>
      </c>
      <c r="AM172" s="13">
        <v>1.125</v>
      </c>
      <c r="AN172" s="13">
        <v>1.6052631578947369</v>
      </c>
      <c r="AO172" s="22">
        <v>171</v>
      </c>
    </row>
    <row r="173" spans="1:41" x14ac:dyDescent="0.25">
      <c r="A173" t="s">
        <v>41</v>
      </c>
      <c r="B173" t="s">
        <v>196</v>
      </c>
      <c r="C173" t="s">
        <v>35</v>
      </c>
      <c r="D173" t="s">
        <v>36</v>
      </c>
      <c r="E173" t="s">
        <v>37</v>
      </c>
      <c r="F173" s="11">
        <v>0.77083333333333337</v>
      </c>
      <c r="G173">
        <v>700</v>
      </c>
      <c r="H173">
        <v>45</v>
      </c>
      <c r="J173" t="s">
        <v>114</v>
      </c>
      <c r="K173" t="s">
        <v>65</v>
      </c>
      <c r="L173">
        <v>2</v>
      </c>
      <c r="M173">
        <v>1</v>
      </c>
      <c r="N173" t="s">
        <v>32</v>
      </c>
      <c r="O173" t="s">
        <v>31</v>
      </c>
      <c r="P173" s="13">
        <v>1</v>
      </c>
      <c r="Q173" s="13">
        <v>0</v>
      </c>
      <c r="R173" s="13">
        <v>0</v>
      </c>
      <c r="S173" s="13">
        <v>0</v>
      </c>
      <c r="T173" s="13">
        <v>0.8125</v>
      </c>
      <c r="U173" s="13">
        <v>2.8125</v>
      </c>
      <c r="V173" s="13">
        <v>-2</v>
      </c>
      <c r="W173" s="13">
        <v>0</v>
      </c>
      <c r="X173" s="13">
        <v>0</v>
      </c>
      <c r="Y173" s="13">
        <v>0</v>
      </c>
      <c r="Z173" s="13">
        <v>0</v>
      </c>
      <c r="AA173" s="13">
        <v>7</v>
      </c>
      <c r="AB173" s="13">
        <v>-7</v>
      </c>
      <c r="AC173" s="13">
        <v>0.75</v>
      </c>
      <c r="AD173" s="13">
        <v>2.125</v>
      </c>
      <c r="AE173" s="13">
        <v>-1.375</v>
      </c>
      <c r="AF173" s="13">
        <v>0.875</v>
      </c>
      <c r="AG173" s="13">
        <v>3.5</v>
      </c>
      <c r="AH173" s="13">
        <v>-2.625</v>
      </c>
      <c r="AI173" s="13">
        <v>3</v>
      </c>
      <c r="AJ173" s="13">
        <v>0</v>
      </c>
      <c r="AK173" s="13">
        <v>0</v>
      </c>
      <c r="AL173" s="13">
        <v>6</v>
      </c>
      <c r="AM173" s="13">
        <v>0</v>
      </c>
      <c r="AN173" s="13">
        <v>0.375</v>
      </c>
      <c r="AO173" s="22">
        <v>172</v>
      </c>
    </row>
    <row r="174" spans="1:41" x14ac:dyDescent="0.25">
      <c r="A174" t="s">
        <v>47</v>
      </c>
      <c r="B174" t="s">
        <v>52</v>
      </c>
      <c r="C174" t="s">
        <v>35</v>
      </c>
      <c r="D174" t="s">
        <v>36</v>
      </c>
      <c r="E174" t="s">
        <v>43</v>
      </c>
      <c r="F174" s="11">
        <v>0.77083333333333337</v>
      </c>
      <c r="G174">
        <v>6139</v>
      </c>
      <c r="H174">
        <v>6</v>
      </c>
      <c r="J174" t="s">
        <v>65</v>
      </c>
      <c r="K174" t="s">
        <v>71</v>
      </c>
      <c r="L174">
        <v>1</v>
      </c>
      <c r="M174">
        <v>4</v>
      </c>
      <c r="N174" t="s">
        <v>31</v>
      </c>
      <c r="O174" t="s">
        <v>32</v>
      </c>
      <c r="P174" s="13">
        <v>-3</v>
      </c>
      <c r="Q174" s="13">
        <v>0.82352941176470584</v>
      </c>
      <c r="R174" s="13">
        <v>1</v>
      </c>
      <c r="S174" s="13">
        <v>-0.17647058823529416</v>
      </c>
      <c r="T174" s="13">
        <v>1.5555555555555556</v>
      </c>
      <c r="U174" s="13">
        <v>1.3333333333333333</v>
      </c>
      <c r="V174" s="13">
        <v>0.22222222222222232</v>
      </c>
      <c r="W174" s="13">
        <v>0.75</v>
      </c>
      <c r="X174" s="13">
        <v>2.125</v>
      </c>
      <c r="Y174" s="13">
        <v>-1.375</v>
      </c>
      <c r="Z174" s="13">
        <v>0.88888888888888884</v>
      </c>
      <c r="AA174" s="13">
        <v>3.3333333333333335</v>
      </c>
      <c r="AB174" s="13">
        <v>-2.4444444444444446</v>
      </c>
      <c r="AC174" s="13">
        <v>1.375</v>
      </c>
      <c r="AD174" s="13">
        <v>1.625</v>
      </c>
      <c r="AE174" s="13">
        <v>-0.25</v>
      </c>
      <c r="AF174" s="13">
        <v>1.7</v>
      </c>
      <c r="AG174" s="13">
        <v>1.1000000000000001</v>
      </c>
      <c r="AH174" s="13">
        <v>0.59999999999999987</v>
      </c>
      <c r="AI174" s="13">
        <v>0</v>
      </c>
      <c r="AJ174" s="13">
        <v>3</v>
      </c>
      <c r="AK174" s="13">
        <v>6</v>
      </c>
      <c r="AL174" s="13">
        <v>27</v>
      </c>
      <c r="AM174" s="13">
        <v>0.35294117647058826</v>
      </c>
      <c r="AN174" s="13">
        <v>1.5</v>
      </c>
      <c r="AO174" s="22">
        <v>173</v>
      </c>
    </row>
    <row r="175" spans="1:41" x14ac:dyDescent="0.25">
      <c r="A175" t="s">
        <v>47</v>
      </c>
      <c r="B175" t="s">
        <v>57</v>
      </c>
      <c r="C175" t="s">
        <v>35</v>
      </c>
      <c r="D175" t="s">
        <v>54</v>
      </c>
      <c r="E175" t="s">
        <v>43</v>
      </c>
      <c r="F175" s="11">
        <v>0.77083333333333337</v>
      </c>
      <c r="G175">
        <v>2886</v>
      </c>
      <c r="H175">
        <v>7</v>
      </c>
      <c r="J175" t="s">
        <v>65</v>
      </c>
      <c r="K175" t="s">
        <v>76</v>
      </c>
      <c r="L175">
        <v>0</v>
      </c>
      <c r="M175">
        <v>0</v>
      </c>
      <c r="N175" t="s">
        <v>30</v>
      </c>
      <c r="O175" t="s">
        <v>30</v>
      </c>
      <c r="P175" s="13">
        <v>0</v>
      </c>
      <c r="Q175" s="13">
        <v>0.83333333333333337</v>
      </c>
      <c r="R175" s="13">
        <v>1.1666666666666667</v>
      </c>
      <c r="S175" s="13">
        <v>-0.33333333333333337</v>
      </c>
      <c r="T175" s="13">
        <v>1.3529411764705883</v>
      </c>
      <c r="U175" s="13">
        <v>1.7058823529411764</v>
      </c>
      <c r="V175" s="13">
        <v>-0.35294117647058809</v>
      </c>
      <c r="W175" s="13">
        <v>0.77777777777777779</v>
      </c>
      <c r="X175" s="13">
        <v>2.3333333333333335</v>
      </c>
      <c r="Y175" s="13">
        <v>-1.5555555555555558</v>
      </c>
      <c r="Z175" s="13">
        <v>0.88888888888888884</v>
      </c>
      <c r="AA175" s="13">
        <v>3.3333333333333335</v>
      </c>
      <c r="AB175" s="13">
        <v>-2.4444444444444446</v>
      </c>
      <c r="AC175" s="13">
        <v>1.3333333333333333</v>
      </c>
      <c r="AD175" s="13">
        <v>1.3333333333333333</v>
      </c>
      <c r="AE175" s="13">
        <v>0</v>
      </c>
      <c r="AF175" s="13">
        <v>1.375</v>
      </c>
      <c r="AG175" s="13">
        <v>2.125</v>
      </c>
      <c r="AH175" s="13">
        <v>-0.75</v>
      </c>
      <c r="AI175" s="13">
        <v>1</v>
      </c>
      <c r="AJ175" s="13">
        <v>1</v>
      </c>
      <c r="AK175" s="13">
        <v>6</v>
      </c>
      <c r="AL175" s="13">
        <v>21</v>
      </c>
      <c r="AM175" s="13">
        <v>0.33333333333333331</v>
      </c>
      <c r="AN175" s="13">
        <v>1.2352941176470589</v>
      </c>
      <c r="AO175" s="22">
        <v>174</v>
      </c>
    </row>
    <row r="176" spans="1:41" x14ac:dyDescent="0.25">
      <c r="A176" t="s">
        <v>47</v>
      </c>
      <c r="B176" t="s">
        <v>191</v>
      </c>
      <c r="C176" t="s">
        <v>35</v>
      </c>
      <c r="D176" t="s">
        <v>54</v>
      </c>
      <c r="E176" t="s">
        <v>43</v>
      </c>
      <c r="F176" s="11">
        <v>0.66666666666666663</v>
      </c>
      <c r="G176">
        <v>3120</v>
      </c>
      <c r="H176">
        <v>6</v>
      </c>
      <c r="J176" t="s">
        <v>49</v>
      </c>
      <c r="K176" t="s">
        <v>65</v>
      </c>
      <c r="L176">
        <v>2</v>
      </c>
      <c r="M176">
        <v>1</v>
      </c>
      <c r="N176" t="s">
        <v>32</v>
      </c>
      <c r="O176" t="s">
        <v>31</v>
      </c>
      <c r="P176" s="13">
        <v>1</v>
      </c>
      <c r="Q176" s="13">
        <v>0.8125</v>
      </c>
      <c r="R176" s="13">
        <v>0.6875</v>
      </c>
      <c r="S176" s="13">
        <v>0.125</v>
      </c>
      <c r="T176" s="13">
        <v>0.78947368421052633</v>
      </c>
      <c r="U176" s="13">
        <v>2.6842105263157894</v>
      </c>
      <c r="V176" s="13">
        <v>-1.8947368421052631</v>
      </c>
      <c r="W176" s="13">
        <v>0.625</v>
      </c>
      <c r="X176" s="13">
        <v>1.375</v>
      </c>
      <c r="Y176" s="13">
        <v>-0.75</v>
      </c>
      <c r="Z176" s="13">
        <v>1</v>
      </c>
      <c r="AA176" s="13">
        <v>1.625</v>
      </c>
      <c r="AB176" s="13">
        <v>-0.625</v>
      </c>
      <c r="AC176" s="13">
        <v>0.7</v>
      </c>
      <c r="AD176" s="13">
        <v>2.1</v>
      </c>
      <c r="AE176" s="13">
        <v>-1.4000000000000001</v>
      </c>
      <c r="AF176" s="13">
        <v>0.88888888888888884</v>
      </c>
      <c r="AG176" s="13">
        <v>3.3333333333333335</v>
      </c>
      <c r="AH176" s="13">
        <v>-2.4444444444444446</v>
      </c>
      <c r="AI176" s="13">
        <v>3</v>
      </c>
      <c r="AJ176" s="13">
        <v>0</v>
      </c>
      <c r="AK176" s="13">
        <v>15</v>
      </c>
      <c r="AL176" s="13">
        <v>7</v>
      </c>
      <c r="AM176" s="13">
        <v>0.9375</v>
      </c>
      <c r="AN176" s="13">
        <v>0.36842105263157893</v>
      </c>
      <c r="AO176" s="22">
        <v>175</v>
      </c>
    </row>
    <row r="177" spans="1:41" x14ac:dyDescent="0.25">
      <c r="A177" t="s">
        <v>47</v>
      </c>
      <c r="B177" t="s">
        <v>149</v>
      </c>
      <c r="C177" t="s">
        <v>35</v>
      </c>
      <c r="D177" t="s">
        <v>70</v>
      </c>
      <c r="E177" t="s">
        <v>43</v>
      </c>
      <c r="F177" s="11">
        <v>0.77083333333333337</v>
      </c>
      <c r="G177">
        <v>2029</v>
      </c>
      <c r="H177">
        <v>14</v>
      </c>
      <c r="J177" t="s">
        <v>65</v>
      </c>
      <c r="K177" t="s">
        <v>58</v>
      </c>
      <c r="L177">
        <v>1</v>
      </c>
      <c r="M177">
        <v>2</v>
      </c>
      <c r="N177" t="s">
        <v>31</v>
      </c>
      <c r="O177" t="s">
        <v>32</v>
      </c>
      <c r="P177" s="13">
        <v>-1</v>
      </c>
      <c r="Q177" s="13">
        <v>0.8</v>
      </c>
      <c r="R177" s="13">
        <v>1.05</v>
      </c>
      <c r="S177" s="13">
        <v>-0.25</v>
      </c>
      <c r="T177" s="13">
        <v>0.58823529411764708</v>
      </c>
      <c r="U177" s="13">
        <v>1.5294117647058822</v>
      </c>
      <c r="V177" s="13">
        <v>-0.94117647058823517</v>
      </c>
      <c r="W177" s="13">
        <v>0.7</v>
      </c>
      <c r="X177" s="13">
        <v>2.1</v>
      </c>
      <c r="Y177" s="13">
        <v>-1.4000000000000001</v>
      </c>
      <c r="Z177" s="13">
        <v>0.9</v>
      </c>
      <c r="AA177" s="13">
        <v>3.2</v>
      </c>
      <c r="AB177" s="13">
        <v>-2.3000000000000003</v>
      </c>
      <c r="AC177" s="13">
        <v>0.875</v>
      </c>
      <c r="AD177" s="13">
        <v>1.25</v>
      </c>
      <c r="AE177" s="13">
        <v>-0.375</v>
      </c>
      <c r="AF177" s="13">
        <v>0.33333333333333331</v>
      </c>
      <c r="AG177" s="13">
        <v>1.7777777777777777</v>
      </c>
      <c r="AH177" s="13">
        <v>-1.4444444444444444</v>
      </c>
      <c r="AI177" s="13">
        <v>0</v>
      </c>
      <c r="AJ177" s="13">
        <v>3</v>
      </c>
      <c r="AK177" s="13">
        <v>7</v>
      </c>
      <c r="AL177" s="13">
        <v>9</v>
      </c>
      <c r="AM177" s="13">
        <v>0.35</v>
      </c>
      <c r="AN177" s="13">
        <v>0.52941176470588236</v>
      </c>
      <c r="AO177" s="22">
        <v>176</v>
      </c>
    </row>
    <row r="178" spans="1:41" x14ac:dyDescent="0.25">
      <c r="A178" t="s">
        <v>47</v>
      </c>
      <c r="B178" t="s">
        <v>177</v>
      </c>
      <c r="C178" t="s">
        <v>35</v>
      </c>
      <c r="D178" t="s">
        <v>70</v>
      </c>
      <c r="E178" t="s">
        <v>43</v>
      </c>
      <c r="F178" s="11">
        <v>0.77083333333333337</v>
      </c>
      <c r="G178">
        <v>2500</v>
      </c>
      <c r="H178">
        <v>6</v>
      </c>
      <c r="J178" t="s">
        <v>65</v>
      </c>
      <c r="K178" t="s">
        <v>56</v>
      </c>
      <c r="L178">
        <v>1</v>
      </c>
      <c r="M178">
        <v>1</v>
      </c>
      <c r="N178" t="s">
        <v>30</v>
      </c>
      <c r="O178" t="s">
        <v>30</v>
      </c>
      <c r="P178" s="13">
        <v>0</v>
      </c>
      <c r="Q178" s="13">
        <v>0.80952380952380953</v>
      </c>
      <c r="R178" s="13">
        <v>1.0952380952380953</v>
      </c>
      <c r="S178" s="13">
        <v>-0.28571428571428581</v>
      </c>
      <c r="T178" s="13">
        <v>1.3125</v>
      </c>
      <c r="U178" s="13">
        <v>2.5625</v>
      </c>
      <c r="V178" s="13">
        <v>-1.25</v>
      </c>
      <c r="W178" s="13">
        <v>0.72727272727272729</v>
      </c>
      <c r="X178" s="13">
        <v>2.0909090909090908</v>
      </c>
      <c r="Y178" s="13">
        <v>-1.3636363636363635</v>
      </c>
      <c r="Z178" s="13">
        <v>0.9</v>
      </c>
      <c r="AA178" s="13">
        <v>3.2</v>
      </c>
      <c r="AB178" s="13">
        <v>-2.3000000000000003</v>
      </c>
      <c r="AC178" s="13">
        <v>1.75</v>
      </c>
      <c r="AD178" s="13">
        <v>2.375</v>
      </c>
      <c r="AE178" s="13">
        <v>-0.625</v>
      </c>
      <c r="AF178" s="13">
        <v>0.875</v>
      </c>
      <c r="AG178" s="13">
        <v>2.75</v>
      </c>
      <c r="AH178" s="13">
        <v>-1.875</v>
      </c>
      <c r="AI178" s="13">
        <v>1</v>
      </c>
      <c r="AJ178" s="13">
        <v>1</v>
      </c>
      <c r="AK178" s="13">
        <v>7</v>
      </c>
      <c r="AL178" s="13">
        <v>14</v>
      </c>
      <c r="AM178" s="13">
        <v>0.33333333333333331</v>
      </c>
      <c r="AN178" s="13">
        <v>0.875</v>
      </c>
      <c r="AO178" s="22">
        <v>177</v>
      </c>
    </row>
    <row r="179" spans="1:41" x14ac:dyDescent="0.25">
      <c r="A179" t="s">
        <v>47</v>
      </c>
      <c r="B179" t="s">
        <v>85</v>
      </c>
      <c r="C179" t="s">
        <v>35</v>
      </c>
      <c r="D179" t="s">
        <v>84</v>
      </c>
      <c r="E179" t="s">
        <v>43</v>
      </c>
      <c r="F179" s="11">
        <v>0.77083333333333337</v>
      </c>
      <c r="G179">
        <v>24200</v>
      </c>
      <c r="H179">
        <v>14</v>
      </c>
      <c r="J179" t="s">
        <v>71</v>
      </c>
      <c r="K179" t="s">
        <v>65</v>
      </c>
      <c r="L179">
        <v>1</v>
      </c>
      <c r="M179">
        <v>0</v>
      </c>
      <c r="N179" t="s">
        <v>32</v>
      </c>
      <c r="O179" t="s">
        <v>31</v>
      </c>
      <c r="P179" s="13">
        <v>1</v>
      </c>
      <c r="Q179" s="13">
        <v>1.6842105263157894</v>
      </c>
      <c r="R179" s="13">
        <v>0.68421052631578949</v>
      </c>
      <c r="S179" s="13">
        <v>0.99999999999999989</v>
      </c>
      <c r="T179" s="13">
        <v>0.81818181818181823</v>
      </c>
      <c r="U179" s="13">
        <v>2.5454545454545454</v>
      </c>
      <c r="V179" s="13">
        <v>-1.7272727272727271</v>
      </c>
      <c r="W179" s="13">
        <v>1.375</v>
      </c>
      <c r="X179" s="13">
        <v>1.625</v>
      </c>
      <c r="Y179" s="13">
        <v>-0.25</v>
      </c>
      <c r="Z179" s="13">
        <v>1.9090909090909092</v>
      </c>
      <c r="AA179" s="13">
        <v>1.0909090909090908</v>
      </c>
      <c r="AB179" s="13">
        <v>0.81818181818181834</v>
      </c>
      <c r="AC179" s="13">
        <v>0.75</v>
      </c>
      <c r="AD179" s="13">
        <v>2</v>
      </c>
      <c r="AE179" s="13">
        <v>-1.25</v>
      </c>
      <c r="AF179" s="13">
        <v>0.9</v>
      </c>
      <c r="AG179" s="13">
        <v>3.2</v>
      </c>
      <c r="AH179" s="13">
        <v>-2.3000000000000003</v>
      </c>
      <c r="AI179" s="13">
        <v>3</v>
      </c>
      <c r="AJ179" s="13">
        <v>0</v>
      </c>
      <c r="AK179" s="13">
        <v>30</v>
      </c>
      <c r="AL179" s="13">
        <v>8</v>
      </c>
      <c r="AM179" s="13">
        <v>1.5789473684210527</v>
      </c>
      <c r="AN179" s="13">
        <v>0.36363636363636365</v>
      </c>
      <c r="AO179" s="22">
        <v>178</v>
      </c>
    </row>
    <row r="180" spans="1:41" x14ac:dyDescent="0.25">
      <c r="A180" t="s">
        <v>47</v>
      </c>
      <c r="B180" t="s">
        <v>91</v>
      </c>
      <c r="C180" t="s">
        <v>35</v>
      </c>
      <c r="D180" t="s">
        <v>84</v>
      </c>
      <c r="E180" t="s">
        <v>43</v>
      </c>
      <c r="F180" s="11">
        <v>0.77083333333333337</v>
      </c>
      <c r="G180">
        <v>2200</v>
      </c>
      <c r="H180">
        <v>7</v>
      </c>
      <c r="J180" t="s">
        <v>76</v>
      </c>
      <c r="K180" t="s">
        <v>65</v>
      </c>
      <c r="L180">
        <v>1</v>
      </c>
      <c r="M180">
        <v>1</v>
      </c>
      <c r="N180" t="s">
        <v>30</v>
      </c>
      <c r="O180" t="s">
        <v>30</v>
      </c>
      <c r="P180" s="13">
        <v>0</v>
      </c>
      <c r="Q180" s="13">
        <v>1.2777777777777777</v>
      </c>
      <c r="R180" s="13">
        <v>0.66666666666666663</v>
      </c>
      <c r="S180" s="13">
        <v>0.61111111111111105</v>
      </c>
      <c r="T180" s="13">
        <v>0.78260869565217395</v>
      </c>
      <c r="U180" s="13">
        <v>2.4782608695652173</v>
      </c>
      <c r="V180" s="13">
        <v>-1.6956521739130435</v>
      </c>
      <c r="W180" s="13">
        <v>1.3333333333333333</v>
      </c>
      <c r="X180" s="13">
        <v>1.3333333333333333</v>
      </c>
      <c r="Y180" s="13">
        <v>0</v>
      </c>
      <c r="Z180" s="13">
        <v>1.2222222222222223</v>
      </c>
      <c r="AA180" s="13">
        <v>1.8888888888888888</v>
      </c>
      <c r="AB180" s="13">
        <v>-0.66666666666666652</v>
      </c>
      <c r="AC180" s="13">
        <v>0.75</v>
      </c>
      <c r="AD180" s="13">
        <v>2</v>
      </c>
      <c r="AE180" s="13">
        <v>-1.25</v>
      </c>
      <c r="AF180" s="13">
        <v>0.81818181818181823</v>
      </c>
      <c r="AG180" s="13">
        <v>3</v>
      </c>
      <c r="AH180" s="13">
        <v>-2.1818181818181817</v>
      </c>
      <c r="AI180" s="13">
        <v>1</v>
      </c>
      <c r="AJ180" s="13">
        <v>1</v>
      </c>
      <c r="AK180" s="13">
        <v>22</v>
      </c>
      <c r="AL180" s="13">
        <v>8</v>
      </c>
      <c r="AM180" s="13">
        <v>1.2222222222222223</v>
      </c>
      <c r="AN180" s="13">
        <v>0.34782608695652173</v>
      </c>
      <c r="AO180" s="22">
        <v>179</v>
      </c>
    </row>
    <row r="181" spans="1:41" x14ac:dyDescent="0.25">
      <c r="A181" t="s">
        <v>47</v>
      </c>
      <c r="B181" t="s">
        <v>155</v>
      </c>
      <c r="C181" t="s">
        <v>35</v>
      </c>
      <c r="D181" t="s">
        <v>93</v>
      </c>
      <c r="E181" t="s">
        <v>43</v>
      </c>
      <c r="F181" s="11">
        <v>0.77083333333333337</v>
      </c>
      <c r="G181">
        <v>2053</v>
      </c>
      <c r="H181">
        <v>13</v>
      </c>
      <c r="J181" t="s">
        <v>65</v>
      </c>
      <c r="K181" t="s">
        <v>49</v>
      </c>
      <c r="L181">
        <v>0</v>
      </c>
      <c r="M181">
        <v>0</v>
      </c>
      <c r="N181" t="s">
        <v>30</v>
      </c>
      <c r="O181" t="s">
        <v>30</v>
      </c>
      <c r="P181" s="13">
        <v>0</v>
      </c>
      <c r="Q181" s="13">
        <v>0.79166666666666663</v>
      </c>
      <c r="R181" s="13">
        <v>1</v>
      </c>
      <c r="S181" s="13">
        <v>-0.20833333333333337</v>
      </c>
      <c r="T181" s="13">
        <v>0.88235294117647056</v>
      </c>
      <c r="U181" s="13">
        <v>1.4705882352941178</v>
      </c>
      <c r="V181" s="13">
        <v>-0.58823529411764719</v>
      </c>
      <c r="W181" s="13">
        <v>0.75</v>
      </c>
      <c r="X181" s="13">
        <v>2</v>
      </c>
      <c r="Y181" s="13">
        <v>-1.25</v>
      </c>
      <c r="Z181" s="13">
        <v>0.83333333333333337</v>
      </c>
      <c r="AA181" s="13">
        <v>2.8333333333333335</v>
      </c>
      <c r="AB181" s="13">
        <v>-2</v>
      </c>
      <c r="AC181" s="13">
        <v>0.77777777777777779</v>
      </c>
      <c r="AD181" s="13">
        <v>1.3333333333333333</v>
      </c>
      <c r="AE181" s="13">
        <v>-0.55555555555555547</v>
      </c>
      <c r="AF181" s="13">
        <v>1</v>
      </c>
      <c r="AG181" s="13">
        <v>1.625</v>
      </c>
      <c r="AH181" s="13">
        <v>-0.625</v>
      </c>
      <c r="AI181" s="13">
        <v>1</v>
      </c>
      <c r="AJ181" s="13">
        <v>1</v>
      </c>
      <c r="AK181" s="13">
        <v>9</v>
      </c>
      <c r="AL181" s="13">
        <v>18</v>
      </c>
      <c r="AM181" s="13">
        <v>0.375</v>
      </c>
      <c r="AN181" s="13">
        <v>1.0588235294117647</v>
      </c>
      <c r="AO181" s="22">
        <v>180</v>
      </c>
    </row>
    <row r="182" spans="1:41" x14ac:dyDescent="0.25">
      <c r="A182" t="s">
        <v>47</v>
      </c>
      <c r="B182" t="s">
        <v>182</v>
      </c>
      <c r="C182" t="s">
        <v>35</v>
      </c>
      <c r="D182" t="s">
        <v>93</v>
      </c>
      <c r="E182" t="s">
        <v>43</v>
      </c>
      <c r="F182" s="11">
        <v>0.77083333333333337</v>
      </c>
      <c r="G182">
        <v>3169</v>
      </c>
      <c r="H182">
        <v>7</v>
      </c>
      <c r="J182" t="s">
        <v>58</v>
      </c>
      <c r="K182" t="s">
        <v>65</v>
      </c>
      <c r="L182">
        <v>3</v>
      </c>
      <c r="M182">
        <v>0</v>
      </c>
      <c r="N182" t="s">
        <v>32</v>
      </c>
      <c r="O182" t="s">
        <v>31</v>
      </c>
      <c r="P182" s="13">
        <v>3</v>
      </c>
      <c r="Q182" s="13">
        <v>0.66666666666666663</v>
      </c>
      <c r="R182" s="13">
        <v>0.55555555555555558</v>
      </c>
      <c r="S182" s="13">
        <v>0.11111111111111105</v>
      </c>
      <c r="T182" s="13">
        <v>0.76</v>
      </c>
      <c r="U182" s="13">
        <v>2.3199999999999998</v>
      </c>
      <c r="V182" s="13">
        <v>-1.5599999999999998</v>
      </c>
      <c r="W182" s="13">
        <v>0.875</v>
      </c>
      <c r="X182" s="13">
        <v>1.25</v>
      </c>
      <c r="Y182" s="13">
        <v>-0.375</v>
      </c>
      <c r="Z182" s="13">
        <v>0.5</v>
      </c>
      <c r="AA182" s="13">
        <v>1.7</v>
      </c>
      <c r="AB182" s="13">
        <v>-1.2</v>
      </c>
      <c r="AC182" s="13">
        <v>0.69230769230769229</v>
      </c>
      <c r="AD182" s="13">
        <v>1.8461538461538463</v>
      </c>
      <c r="AE182" s="13">
        <v>-1.153846153846154</v>
      </c>
      <c r="AF182" s="13">
        <v>0.83333333333333337</v>
      </c>
      <c r="AG182" s="13">
        <v>2.8333333333333335</v>
      </c>
      <c r="AH182" s="13">
        <v>-2</v>
      </c>
      <c r="AI182" s="13">
        <v>3</v>
      </c>
      <c r="AJ182" s="13">
        <v>0</v>
      </c>
      <c r="AK182" s="13">
        <v>12</v>
      </c>
      <c r="AL182" s="13">
        <v>10</v>
      </c>
      <c r="AM182" s="13">
        <v>0.66666666666666663</v>
      </c>
      <c r="AN182" s="13">
        <v>0.4</v>
      </c>
      <c r="AO182" s="22">
        <v>181</v>
      </c>
    </row>
    <row r="183" spans="1:41" x14ac:dyDescent="0.25">
      <c r="A183" t="s">
        <v>47</v>
      </c>
      <c r="B183" t="s">
        <v>184</v>
      </c>
      <c r="C183" t="s">
        <v>35</v>
      </c>
      <c r="D183" t="s">
        <v>100</v>
      </c>
      <c r="E183" t="s">
        <v>43</v>
      </c>
      <c r="F183" s="11">
        <v>0.77083333333333337</v>
      </c>
      <c r="G183">
        <v>1600</v>
      </c>
      <c r="H183">
        <v>3</v>
      </c>
      <c r="J183" t="s">
        <v>56</v>
      </c>
      <c r="K183" t="s">
        <v>65</v>
      </c>
      <c r="L183">
        <v>1</v>
      </c>
      <c r="M183">
        <v>0</v>
      </c>
      <c r="N183" t="s">
        <v>32</v>
      </c>
      <c r="O183" t="s">
        <v>31</v>
      </c>
      <c r="P183" s="13">
        <v>1</v>
      </c>
      <c r="Q183" s="13">
        <v>1.2941176470588236</v>
      </c>
      <c r="R183" s="13">
        <v>1.1176470588235294</v>
      </c>
      <c r="S183" s="13">
        <v>0.17647058823529416</v>
      </c>
      <c r="T183" s="13">
        <v>0.73076923076923073</v>
      </c>
      <c r="U183" s="13">
        <v>2.3461538461538463</v>
      </c>
      <c r="V183" s="13">
        <v>-1.6153846153846154</v>
      </c>
      <c r="W183" s="13">
        <v>1.75</v>
      </c>
      <c r="X183" s="13">
        <v>2.375</v>
      </c>
      <c r="Y183" s="13">
        <v>-0.625</v>
      </c>
      <c r="Z183" s="13">
        <v>0.88888888888888884</v>
      </c>
      <c r="AA183" s="13">
        <v>2.5555555555555554</v>
      </c>
      <c r="AB183" s="13">
        <v>-1.6666666666666665</v>
      </c>
      <c r="AC183" s="13">
        <v>0.69230769230769229</v>
      </c>
      <c r="AD183" s="13">
        <v>1.8461538461538463</v>
      </c>
      <c r="AE183" s="13">
        <v>-1.153846153846154</v>
      </c>
      <c r="AF183" s="13">
        <v>0.76923076923076927</v>
      </c>
      <c r="AG183" s="13">
        <v>2.8461538461538463</v>
      </c>
      <c r="AH183" s="13">
        <v>-2.0769230769230771</v>
      </c>
      <c r="AI183" s="13">
        <v>3</v>
      </c>
      <c r="AJ183" s="13">
        <v>0</v>
      </c>
      <c r="AK183" s="13">
        <v>15</v>
      </c>
      <c r="AL183" s="13">
        <v>10</v>
      </c>
      <c r="AM183" s="13">
        <v>0.88235294117647056</v>
      </c>
      <c r="AN183" s="13">
        <v>0.38461538461538464</v>
      </c>
      <c r="AO183" s="22">
        <v>182</v>
      </c>
    </row>
    <row r="184" spans="1:41" x14ac:dyDescent="0.25">
      <c r="A184" t="s">
        <v>47</v>
      </c>
      <c r="B184" t="s">
        <v>103</v>
      </c>
      <c r="C184" t="s">
        <v>35</v>
      </c>
      <c r="D184" t="s">
        <v>100</v>
      </c>
      <c r="E184" t="s">
        <v>43</v>
      </c>
      <c r="F184" s="11">
        <v>0.77083333333333337</v>
      </c>
      <c r="G184">
        <v>3669</v>
      </c>
      <c r="H184">
        <v>7</v>
      </c>
      <c r="J184" t="s">
        <v>65</v>
      </c>
      <c r="K184" t="s">
        <v>71</v>
      </c>
      <c r="L184">
        <v>0</v>
      </c>
      <c r="M184">
        <v>5</v>
      </c>
      <c r="N184" t="s">
        <v>31</v>
      </c>
      <c r="O184" t="s">
        <v>32</v>
      </c>
      <c r="P184" s="13">
        <v>-5</v>
      </c>
      <c r="Q184" s="13">
        <v>0.70370370370370372</v>
      </c>
      <c r="R184" s="13">
        <v>0.88888888888888884</v>
      </c>
      <c r="S184" s="13">
        <v>-0.18518518518518512</v>
      </c>
      <c r="T184" s="13">
        <v>1.65</v>
      </c>
      <c r="U184" s="13">
        <v>1.25</v>
      </c>
      <c r="V184" s="13">
        <v>0.39999999999999991</v>
      </c>
      <c r="W184" s="13">
        <v>0.69230769230769229</v>
      </c>
      <c r="X184" s="13">
        <v>1.8461538461538463</v>
      </c>
      <c r="Y184" s="13">
        <v>-1.153846153846154</v>
      </c>
      <c r="Z184" s="13">
        <v>0.7142857142857143</v>
      </c>
      <c r="AA184" s="13">
        <v>2.7142857142857144</v>
      </c>
      <c r="AB184" s="13">
        <v>-2</v>
      </c>
      <c r="AC184" s="13">
        <v>1.3333333333333333</v>
      </c>
      <c r="AD184" s="13">
        <v>1.4444444444444444</v>
      </c>
      <c r="AE184" s="13">
        <v>-0.11111111111111116</v>
      </c>
      <c r="AF184" s="13">
        <v>1.9090909090909092</v>
      </c>
      <c r="AG184" s="13">
        <v>1.0909090909090908</v>
      </c>
      <c r="AH184" s="13">
        <v>0.81818181818181834</v>
      </c>
      <c r="AI184" s="13">
        <v>0</v>
      </c>
      <c r="AJ184" s="13">
        <v>3</v>
      </c>
      <c r="AK184" s="13">
        <v>10</v>
      </c>
      <c r="AL184" s="13">
        <v>33</v>
      </c>
      <c r="AM184" s="13">
        <v>0.37037037037037035</v>
      </c>
      <c r="AN184" s="13">
        <v>1.65</v>
      </c>
      <c r="AO184" s="22">
        <v>183</v>
      </c>
    </row>
    <row r="185" spans="1:41" x14ac:dyDescent="0.25">
      <c r="A185" t="s">
        <v>47</v>
      </c>
      <c r="B185" t="s">
        <v>107</v>
      </c>
      <c r="C185" t="s">
        <v>105</v>
      </c>
      <c r="D185" t="s">
        <v>106</v>
      </c>
      <c r="E185" t="s">
        <v>43</v>
      </c>
      <c r="F185" s="11">
        <v>0.77083333333333337</v>
      </c>
      <c r="G185">
        <v>2381</v>
      </c>
      <c r="H185">
        <v>7</v>
      </c>
      <c r="J185" t="s">
        <v>65</v>
      </c>
      <c r="K185" t="s">
        <v>76</v>
      </c>
      <c r="L185">
        <v>0</v>
      </c>
      <c r="M185">
        <v>3</v>
      </c>
      <c r="N185" t="s">
        <v>31</v>
      </c>
      <c r="O185" t="s">
        <v>32</v>
      </c>
      <c r="P185" s="13">
        <v>-3</v>
      </c>
      <c r="Q185" s="13">
        <v>0.6785714285714286</v>
      </c>
      <c r="R185" s="13">
        <v>1.0357142857142858</v>
      </c>
      <c r="S185" s="13">
        <v>-0.35714285714285721</v>
      </c>
      <c r="T185" s="13">
        <v>1.263157894736842</v>
      </c>
      <c r="U185" s="13">
        <v>1.5789473684210527</v>
      </c>
      <c r="V185" s="13">
        <v>-0.31578947368421062</v>
      </c>
      <c r="W185" s="13">
        <v>0.6428571428571429</v>
      </c>
      <c r="X185" s="13">
        <v>2.0714285714285716</v>
      </c>
      <c r="Y185" s="13">
        <v>-1.4285714285714288</v>
      </c>
      <c r="Z185" s="13">
        <v>0.7142857142857143</v>
      </c>
      <c r="AA185" s="13">
        <v>2.7142857142857144</v>
      </c>
      <c r="AB185" s="13">
        <v>-2</v>
      </c>
      <c r="AC185" s="13">
        <v>1.3</v>
      </c>
      <c r="AD185" s="13">
        <v>1.3</v>
      </c>
      <c r="AE185" s="13">
        <v>0</v>
      </c>
      <c r="AF185" s="13">
        <v>1.2222222222222223</v>
      </c>
      <c r="AG185" s="13">
        <v>1.8888888888888888</v>
      </c>
      <c r="AH185" s="13">
        <v>-0.66666666666666652</v>
      </c>
      <c r="AI185" s="13">
        <v>0</v>
      </c>
      <c r="AJ185" s="13">
        <v>3</v>
      </c>
      <c r="AK185" s="13">
        <v>10</v>
      </c>
      <c r="AL185" s="13">
        <v>23</v>
      </c>
      <c r="AM185" s="13">
        <v>0.35714285714285715</v>
      </c>
      <c r="AN185" s="13">
        <v>1.2105263157894737</v>
      </c>
      <c r="AO185" s="22">
        <v>184</v>
      </c>
    </row>
    <row r="186" spans="1:41" x14ac:dyDescent="0.25">
      <c r="A186" t="s">
        <v>47</v>
      </c>
      <c r="B186" t="s">
        <v>159</v>
      </c>
      <c r="C186" t="s">
        <v>105</v>
      </c>
      <c r="D186" t="s">
        <v>106</v>
      </c>
      <c r="E186" t="s">
        <v>43</v>
      </c>
      <c r="F186" s="11">
        <v>0.77083333333333337</v>
      </c>
      <c r="G186">
        <v>1912</v>
      </c>
      <c r="H186">
        <v>6</v>
      </c>
      <c r="J186" t="s">
        <v>49</v>
      </c>
      <c r="K186" t="s">
        <v>65</v>
      </c>
      <c r="L186">
        <v>0</v>
      </c>
      <c r="M186">
        <v>1</v>
      </c>
      <c r="N186" t="s">
        <v>31</v>
      </c>
      <c r="O186" t="s">
        <v>32</v>
      </c>
      <c r="P186" s="13">
        <v>-1</v>
      </c>
      <c r="Q186" s="13">
        <v>0.83333333333333337</v>
      </c>
      <c r="R186" s="13">
        <v>0.66666666666666663</v>
      </c>
      <c r="S186" s="13">
        <v>0.16666666666666674</v>
      </c>
      <c r="T186" s="13">
        <v>0.65517241379310343</v>
      </c>
      <c r="U186" s="13">
        <v>2.4137931034482758</v>
      </c>
      <c r="V186" s="13">
        <v>-1.7586206896551724</v>
      </c>
      <c r="W186" s="13">
        <v>0.77777777777777779</v>
      </c>
      <c r="X186" s="13">
        <v>1.3333333333333333</v>
      </c>
      <c r="Y186" s="13">
        <v>-0.55555555555555547</v>
      </c>
      <c r="Z186" s="13">
        <v>0.88888888888888884</v>
      </c>
      <c r="AA186" s="13">
        <v>1.4444444444444444</v>
      </c>
      <c r="AB186" s="13">
        <v>-0.55555555555555558</v>
      </c>
      <c r="AC186" s="13">
        <v>0.6</v>
      </c>
      <c r="AD186" s="13">
        <v>2.1333333333333333</v>
      </c>
      <c r="AE186" s="13">
        <v>-1.5333333333333332</v>
      </c>
      <c r="AF186" s="13">
        <v>0.7142857142857143</v>
      </c>
      <c r="AG186" s="13">
        <v>2.7142857142857144</v>
      </c>
      <c r="AH186" s="13">
        <v>-2</v>
      </c>
      <c r="AI186" s="13">
        <v>0</v>
      </c>
      <c r="AJ186" s="13">
        <v>3</v>
      </c>
      <c r="AK186" s="13">
        <v>19</v>
      </c>
      <c r="AL186" s="13">
        <v>10</v>
      </c>
      <c r="AM186" s="13">
        <v>1.0555555555555556</v>
      </c>
      <c r="AN186" s="13">
        <v>0.34482758620689657</v>
      </c>
      <c r="AO186" s="22">
        <v>185</v>
      </c>
    </row>
    <row r="187" spans="1:41" x14ac:dyDescent="0.25">
      <c r="A187" t="s">
        <v>47</v>
      </c>
      <c r="B187" t="s">
        <v>160</v>
      </c>
      <c r="C187" t="s">
        <v>105</v>
      </c>
      <c r="D187" t="s">
        <v>116</v>
      </c>
      <c r="E187" t="s">
        <v>43</v>
      </c>
      <c r="F187" s="11">
        <v>0.77083333333333337</v>
      </c>
      <c r="G187">
        <v>1447</v>
      </c>
      <c r="H187">
        <v>7</v>
      </c>
      <c r="J187" t="s">
        <v>65</v>
      </c>
      <c r="K187" t="s">
        <v>58</v>
      </c>
      <c r="L187">
        <v>1</v>
      </c>
      <c r="M187">
        <v>2</v>
      </c>
      <c r="N187" t="s">
        <v>31</v>
      </c>
      <c r="O187" t="s">
        <v>32</v>
      </c>
      <c r="P187" s="13">
        <v>-1</v>
      </c>
      <c r="Q187" s="13">
        <v>0.66666666666666663</v>
      </c>
      <c r="R187" s="13">
        <v>1.0666666666666667</v>
      </c>
      <c r="S187" s="13">
        <v>-0.4</v>
      </c>
      <c r="T187" s="13">
        <v>0.78947368421052633</v>
      </c>
      <c r="U187" s="13">
        <v>1.4210526315789473</v>
      </c>
      <c r="V187" s="13">
        <v>-0.63157894736842102</v>
      </c>
      <c r="W187" s="13">
        <v>0.6</v>
      </c>
      <c r="X187" s="13">
        <v>2.1333333333333333</v>
      </c>
      <c r="Y187" s="13">
        <v>-1.5333333333333332</v>
      </c>
      <c r="Z187" s="13">
        <v>0.73333333333333328</v>
      </c>
      <c r="AA187" s="13">
        <v>2.5333333333333332</v>
      </c>
      <c r="AB187" s="13">
        <v>-1.7999999999999998</v>
      </c>
      <c r="AC187" s="13">
        <v>1.1111111111111112</v>
      </c>
      <c r="AD187" s="13">
        <v>1.1111111111111112</v>
      </c>
      <c r="AE187" s="13">
        <v>0</v>
      </c>
      <c r="AF187" s="13">
        <v>0.5</v>
      </c>
      <c r="AG187" s="13">
        <v>1.7</v>
      </c>
      <c r="AH187" s="13">
        <v>-1.2</v>
      </c>
      <c r="AI187" s="13">
        <v>0</v>
      </c>
      <c r="AJ187" s="13">
        <v>3</v>
      </c>
      <c r="AK187" s="13">
        <v>13</v>
      </c>
      <c r="AL187" s="13">
        <v>15</v>
      </c>
      <c r="AM187" s="13">
        <v>0.43333333333333335</v>
      </c>
      <c r="AN187" s="13">
        <v>0.78947368421052633</v>
      </c>
      <c r="AO187" s="22">
        <v>186</v>
      </c>
    </row>
    <row r="188" spans="1:41" x14ac:dyDescent="0.25">
      <c r="A188" t="s">
        <v>47</v>
      </c>
      <c r="B188" t="s">
        <v>187</v>
      </c>
      <c r="C188" t="s">
        <v>105</v>
      </c>
      <c r="D188" t="s">
        <v>116</v>
      </c>
      <c r="E188" t="s">
        <v>43</v>
      </c>
      <c r="F188" s="11">
        <v>0.77083333333333337</v>
      </c>
      <c r="G188">
        <v>1346</v>
      </c>
      <c r="H188">
        <v>7</v>
      </c>
      <c r="J188" t="s">
        <v>65</v>
      </c>
      <c r="K188" t="s">
        <v>56</v>
      </c>
      <c r="L188">
        <v>1</v>
      </c>
      <c r="M188">
        <v>2</v>
      </c>
      <c r="N188" t="s">
        <v>31</v>
      </c>
      <c r="O188" t="s">
        <v>32</v>
      </c>
      <c r="P188" s="13">
        <v>-1</v>
      </c>
      <c r="Q188" s="13">
        <v>0.67741935483870963</v>
      </c>
      <c r="R188" s="13">
        <v>1.096774193548387</v>
      </c>
      <c r="S188" s="13">
        <v>-0.41935483870967738</v>
      </c>
      <c r="T188" s="13">
        <v>1.2777777777777777</v>
      </c>
      <c r="U188" s="13">
        <v>2.3333333333333335</v>
      </c>
      <c r="V188" s="13">
        <v>-1.0555555555555558</v>
      </c>
      <c r="W188" s="13">
        <v>0.625</v>
      </c>
      <c r="X188" s="13">
        <v>2.125</v>
      </c>
      <c r="Y188" s="13">
        <v>-1.5</v>
      </c>
      <c r="Z188" s="13">
        <v>0.73333333333333328</v>
      </c>
      <c r="AA188" s="13">
        <v>2.5333333333333332</v>
      </c>
      <c r="AB188" s="13">
        <v>-1.7999999999999998</v>
      </c>
      <c r="AC188" s="13">
        <v>1.6666666666666667</v>
      </c>
      <c r="AD188" s="13">
        <v>2.1111111111111112</v>
      </c>
      <c r="AE188" s="13">
        <v>-0.44444444444444442</v>
      </c>
      <c r="AF188" s="13">
        <v>0.88888888888888884</v>
      </c>
      <c r="AG188" s="13">
        <v>2.5555555555555554</v>
      </c>
      <c r="AH188" s="13">
        <v>-1.6666666666666665</v>
      </c>
      <c r="AI188" s="13">
        <v>0</v>
      </c>
      <c r="AJ188" s="13">
        <v>3</v>
      </c>
      <c r="AK188" s="13">
        <v>13</v>
      </c>
      <c r="AL188" s="13">
        <v>18</v>
      </c>
      <c r="AM188" s="13">
        <v>0.41935483870967744</v>
      </c>
      <c r="AN188" s="13">
        <v>1</v>
      </c>
      <c r="AO188" s="22">
        <v>187</v>
      </c>
    </row>
    <row r="189" spans="1:41" x14ac:dyDescent="0.25">
      <c r="A189" t="s">
        <v>47</v>
      </c>
      <c r="B189" t="s">
        <v>162</v>
      </c>
      <c r="C189" t="s">
        <v>105</v>
      </c>
      <c r="D189" t="s">
        <v>124</v>
      </c>
      <c r="E189" t="s">
        <v>43</v>
      </c>
      <c r="F189" s="11">
        <v>0.77083333333333337</v>
      </c>
      <c r="G189">
        <v>9200</v>
      </c>
      <c r="H189">
        <v>7</v>
      </c>
      <c r="J189" t="s">
        <v>71</v>
      </c>
      <c r="K189" t="s">
        <v>65</v>
      </c>
      <c r="L189">
        <v>2</v>
      </c>
      <c r="M189">
        <v>1</v>
      </c>
      <c r="N189" t="s">
        <v>32</v>
      </c>
      <c r="O189" t="s">
        <v>31</v>
      </c>
      <c r="P189" s="13">
        <v>1</v>
      </c>
      <c r="Q189" s="13">
        <v>1.8095238095238095</v>
      </c>
      <c r="R189" s="13">
        <v>0.61904761904761907</v>
      </c>
      <c r="S189" s="13">
        <v>1.1904761904761905</v>
      </c>
      <c r="T189" s="13">
        <v>0.6875</v>
      </c>
      <c r="U189" s="13">
        <v>2.3125</v>
      </c>
      <c r="V189" s="13">
        <v>-1.625</v>
      </c>
      <c r="W189" s="13">
        <v>1.3333333333333333</v>
      </c>
      <c r="X189" s="13">
        <v>1.4444444444444444</v>
      </c>
      <c r="Y189" s="13">
        <v>-0.11111111111111116</v>
      </c>
      <c r="Z189" s="13">
        <v>2.1666666666666665</v>
      </c>
      <c r="AA189" s="13">
        <v>1</v>
      </c>
      <c r="AB189" s="13">
        <v>1.1666666666666665</v>
      </c>
      <c r="AC189" s="13">
        <v>0.6470588235294118</v>
      </c>
      <c r="AD189" s="13">
        <v>2.1176470588235294</v>
      </c>
      <c r="AE189" s="13">
        <v>-1.4705882352941178</v>
      </c>
      <c r="AF189" s="13">
        <v>0.73333333333333328</v>
      </c>
      <c r="AG189" s="13">
        <v>2.5333333333333332</v>
      </c>
      <c r="AH189" s="13">
        <v>-1.7999999999999998</v>
      </c>
      <c r="AI189" s="13">
        <v>3</v>
      </c>
      <c r="AJ189" s="13">
        <v>0</v>
      </c>
      <c r="AK189" s="13">
        <v>36</v>
      </c>
      <c r="AL189" s="13">
        <v>13</v>
      </c>
      <c r="AM189" s="13">
        <v>1.7142857142857142</v>
      </c>
      <c r="AN189" s="13">
        <v>0.40625</v>
      </c>
      <c r="AO189" s="22">
        <v>188</v>
      </c>
    </row>
    <row r="190" spans="1:41" x14ac:dyDescent="0.25">
      <c r="A190" t="s">
        <v>47</v>
      </c>
      <c r="B190" t="s">
        <v>163</v>
      </c>
      <c r="C190" t="s">
        <v>105</v>
      </c>
      <c r="D190" t="s">
        <v>124</v>
      </c>
      <c r="E190" t="s">
        <v>43</v>
      </c>
      <c r="F190" s="11">
        <v>0.77083333333333337</v>
      </c>
      <c r="G190">
        <v>2700</v>
      </c>
      <c r="H190">
        <v>7</v>
      </c>
      <c r="J190" t="s">
        <v>76</v>
      </c>
      <c r="K190" t="s">
        <v>65</v>
      </c>
      <c r="L190">
        <v>1</v>
      </c>
      <c r="M190">
        <v>1</v>
      </c>
      <c r="N190" t="s">
        <v>30</v>
      </c>
      <c r="O190" t="s">
        <v>30</v>
      </c>
      <c r="P190" s="13">
        <v>0</v>
      </c>
      <c r="Q190" s="13">
        <v>1.35</v>
      </c>
      <c r="R190" s="13">
        <v>0.65</v>
      </c>
      <c r="S190" s="13">
        <v>0.70000000000000007</v>
      </c>
      <c r="T190" s="13">
        <v>0.69696969696969702</v>
      </c>
      <c r="U190" s="13">
        <v>2.3030303030303032</v>
      </c>
      <c r="V190" s="13">
        <v>-1.6060606060606062</v>
      </c>
      <c r="W190" s="13">
        <v>1.3</v>
      </c>
      <c r="X190" s="13">
        <v>1.3</v>
      </c>
      <c r="Y190" s="13">
        <v>0</v>
      </c>
      <c r="Z190" s="13">
        <v>1.4</v>
      </c>
      <c r="AA190" s="13">
        <v>1.7</v>
      </c>
      <c r="AB190" s="13">
        <v>-0.30000000000000004</v>
      </c>
      <c r="AC190" s="13">
        <v>0.6470588235294118</v>
      </c>
      <c r="AD190" s="13">
        <v>2.1176470588235294</v>
      </c>
      <c r="AE190" s="13">
        <v>-1.4705882352941178</v>
      </c>
      <c r="AF190" s="13">
        <v>0.75</v>
      </c>
      <c r="AG190" s="13">
        <v>2.5</v>
      </c>
      <c r="AH190" s="13">
        <v>-1.75</v>
      </c>
      <c r="AI190" s="13">
        <v>1</v>
      </c>
      <c r="AJ190" s="13">
        <v>1</v>
      </c>
      <c r="AK190" s="13">
        <v>26</v>
      </c>
      <c r="AL190" s="13">
        <v>13</v>
      </c>
      <c r="AM190" s="13">
        <v>1.3</v>
      </c>
      <c r="AN190" s="13">
        <v>0.39393939393939392</v>
      </c>
      <c r="AO190" s="22">
        <v>189</v>
      </c>
    </row>
    <row r="191" spans="1:41" x14ac:dyDescent="0.25">
      <c r="A191" t="s">
        <v>47</v>
      </c>
      <c r="B191" t="s">
        <v>165</v>
      </c>
      <c r="C191" t="s">
        <v>105</v>
      </c>
      <c r="D191" t="s">
        <v>134</v>
      </c>
      <c r="E191" t="s">
        <v>43</v>
      </c>
      <c r="F191" s="11">
        <v>0.77083333333333337</v>
      </c>
      <c r="G191">
        <v>1788</v>
      </c>
      <c r="H191">
        <v>6</v>
      </c>
      <c r="J191" t="s">
        <v>65</v>
      </c>
      <c r="K191" t="s">
        <v>49</v>
      </c>
      <c r="L191">
        <v>0</v>
      </c>
      <c r="M191">
        <v>1</v>
      </c>
      <c r="N191" t="s">
        <v>31</v>
      </c>
      <c r="O191" t="s">
        <v>32</v>
      </c>
      <c r="P191" s="13">
        <v>-1</v>
      </c>
      <c r="Q191" s="13">
        <v>0.70588235294117652</v>
      </c>
      <c r="R191" s="13">
        <v>1.0588235294117647</v>
      </c>
      <c r="S191" s="13">
        <v>-0.3529411764705882</v>
      </c>
      <c r="T191" s="13">
        <v>0.78947368421052633</v>
      </c>
      <c r="U191" s="13">
        <v>1.368421052631579</v>
      </c>
      <c r="V191" s="13">
        <v>-0.57894736842105265</v>
      </c>
      <c r="W191" s="13">
        <v>0.6470588235294118</v>
      </c>
      <c r="X191" s="13">
        <v>2.1176470588235294</v>
      </c>
      <c r="Y191" s="13">
        <v>-1.4705882352941178</v>
      </c>
      <c r="Z191" s="13">
        <v>0.76470588235294112</v>
      </c>
      <c r="AA191" s="13">
        <v>2.4117647058823528</v>
      </c>
      <c r="AB191" s="13">
        <v>-1.6470588235294117</v>
      </c>
      <c r="AC191" s="13">
        <v>0.7</v>
      </c>
      <c r="AD191" s="13">
        <v>1.3</v>
      </c>
      <c r="AE191" s="13">
        <v>-0.60000000000000009</v>
      </c>
      <c r="AF191" s="13">
        <v>0.88888888888888884</v>
      </c>
      <c r="AG191" s="13">
        <v>1.4444444444444444</v>
      </c>
      <c r="AH191" s="13">
        <v>-0.55555555555555558</v>
      </c>
      <c r="AI191" s="13">
        <v>0</v>
      </c>
      <c r="AJ191" s="13">
        <v>3</v>
      </c>
      <c r="AK191" s="13">
        <v>14</v>
      </c>
      <c r="AL191" s="13">
        <v>19</v>
      </c>
      <c r="AM191" s="13">
        <v>0.41176470588235292</v>
      </c>
      <c r="AN191" s="13">
        <v>1</v>
      </c>
      <c r="AO191" s="22">
        <v>190</v>
      </c>
    </row>
    <row r="192" spans="1:41" x14ac:dyDescent="0.25">
      <c r="A192" t="s">
        <v>47</v>
      </c>
      <c r="B192" t="s">
        <v>189</v>
      </c>
      <c r="C192" t="s">
        <v>105</v>
      </c>
      <c r="D192" t="s">
        <v>134</v>
      </c>
      <c r="E192" t="s">
        <v>43</v>
      </c>
      <c r="F192" s="11">
        <v>0.77083333333333337</v>
      </c>
      <c r="G192">
        <v>3613</v>
      </c>
      <c r="H192">
        <v>7</v>
      </c>
      <c r="J192" t="s">
        <v>58</v>
      </c>
      <c r="K192" t="s">
        <v>65</v>
      </c>
      <c r="L192">
        <v>1</v>
      </c>
      <c r="M192">
        <v>3</v>
      </c>
      <c r="N192" t="s">
        <v>31</v>
      </c>
      <c r="O192" t="s">
        <v>32</v>
      </c>
      <c r="P192" s="13">
        <v>-2</v>
      </c>
      <c r="Q192" s="13">
        <v>0.85</v>
      </c>
      <c r="R192" s="13">
        <v>0.5</v>
      </c>
      <c r="S192" s="13">
        <v>0.35</v>
      </c>
      <c r="T192" s="13">
        <v>0.68571428571428572</v>
      </c>
      <c r="U192" s="13">
        <v>2.2285714285714286</v>
      </c>
      <c r="V192" s="13">
        <v>-1.5428571428571429</v>
      </c>
      <c r="W192" s="13">
        <v>1.1111111111111112</v>
      </c>
      <c r="X192" s="13">
        <v>1.1111111111111112</v>
      </c>
      <c r="Y192" s="13">
        <v>0</v>
      </c>
      <c r="Z192" s="13">
        <v>0.63636363636363635</v>
      </c>
      <c r="AA192" s="13">
        <v>1.6363636363636365</v>
      </c>
      <c r="AB192" s="13">
        <v>-1</v>
      </c>
      <c r="AC192" s="13">
        <v>0.61111111111111116</v>
      </c>
      <c r="AD192" s="13">
        <v>2.0555555555555554</v>
      </c>
      <c r="AE192" s="13">
        <v>-1.4444444444444442</v>
      </c>
      <c r="AF192" s="13">
        <v>0.76470588235294112</v>
      </c>
      <c r="AG192" s="13">
        <v>2.4117647058823528</v>
      </c>
      <c r="AH192" s="13">
        <v>-1.6470588235294117</v>
      </c>
      <c r="AI192" s="13">
        <v>0</v>
      </c>
      <c r="AJ192" s="13">
        <v>3</v>
      </c>
      <c r="AK192" s="13">
        <v>18</v>
      </c>
      <c r="AL192" s="13">
        <v>14</v>
      </c>
      <c r="AM192" s="13">
        <v>0.9</v>
      </c>
      <c r="AN192" s="13">
        <v>0.4</v>
      </c>
      <c r="AO192" s="22">
        <v>191</v>
      </c>
    </row>
    <row r="193" spans="1:41" x14ac:dyDescent="0.25">
      <c r="A193" t="s">
        <v>47</v>
      </c>
      <c r="B193" t="s">
        <v>139</v>
      </c>
      <c r="C193" t="s">
        <v>105</v>
      </c>
      <c r="D193" t="s">
        <v>134</v>
      </c>
      <c r="E193" t="s">
        <v>64</v>
      </c>
      <c r="F193" s="11">
        <v>0.72916666666666663</v>
      </c>
      <c r="G193">
        <v>2150</v>
      </c>
      <c r="H193">
        <v>7</v>
      </c>
      <c r="J193" t="s">
        <v>56</v>
      </c>
      <c r="K193" t="s">
        <v>65</v>
      </c>
      <c r="L193">
        <v>0</v>
      </c>
      <c r="M193">
        <v>2</v>
      </c>
      <c r="N193" t="s">
        <v>31</v>
      </c>
      <c r="O193" t="s">
        <v>32</v>
      </c>
      <c r="P193" s="13">
        <v>-2</v>
      </c>
      <c r="Q193" s="13">
        <v>1.3157894736842106</v>
      </c>
      <c r="R193" s="13">
        <v>1</v>
      </c>
      <c r="S193" s="13">
        <v>0.31578947368421062</v>
      </c>
      <c r="T193" s="13">
        <v>0.75</v>
      </c>
      <c r="U193" s="13">
        <v>2.1944444444444446</v>
      </c>
      <c r="V193" s="13">
        <v>-1.4444444444444446</v>
      </c>
      <c r="W193" s="13">
        <v>1.6666666666666667</v>
      </c>
      <c r="X193" s="13">
        <v>2.1111111111111112</v>
      </c>
      <c r="Y193" s="13">
        <v>-0.44444444444444442</v>
      </c>
      <c r="Z193" s="13">
        <v>1</v>
      </c>
      <c r="AA193" s="13">
        <v>2.4</v>
      </c>
      <c r="AB193" s="13">
        <v>-1.4</v>
      </c>
      <c r="AC193" s="13">
        <v>0.61111111111111116</v>
      </c>
      <c r="AD193" s="13">
        <v>2.0555555555555554</v>
      </c>
      <c r="AE193" s="13">
        <v>-1.4444444444444442</v>
      </c>
      <c r="AF193" s="13">
        <v>0.88888888888888884</v>
      </c>
      <c r="AG193" s="13">
        <v>2.3333333333333335</v>
      </c>
      <c r="AH193" s="13">
        <v>-1.4444444444444446</v>
      </c>
      <c r="AI193" s="13">
        <v>0</v>
      </c>
      <c r="AJ193" s="13">
        <v>3</v>
      </c>
      <c r="AK193" s="13">
        <v>21</v>
      </c>
      <c r="AL193" s="13">
        <v>17</v>
      </c>
      <c r="AM193" s="13">
        <v>1.1052631578947369</v>
      </c>
      <c r="AN193" s="13">
        <v>0.47222222222222221</v>
      </c>
      <c r="AO193" s="22">
        <v>192</v>
      </c>
    </row>
    <row r="194" spans="1:41" x14ac:dyDescent="0.25">
      <c r="A194" t="s">
        <v>197</v>
      </c>
      <c r="B194" t="s">
        <v>198</v>
      </c>
      <c r="C194" t="s">
        <v>105</v>
      </c>
      <c r="D194" t="s">
        <v>134</v>
      </c>
      <c r="E194" t="s">
        <v>61</v>
      </c>
      <c r="F194" s="11">
        <v>0.77083333333333337</v>
      </c>
      <c r="G194">
        <v>3200</v>
      </c>
      <c r="H194">
        <v>4</v>
      </c>
      <c r="J194" t="s">
        <v>199</v>
      </c>
      <c r="K194" t="s">
        <v>65</v>
      </c>
      <c r="L194">
        <v>0</v>
      </c>
      <c r="M194">
        <v>2</v>
      </c>
      <c r="N194" t="s">
        <v>31</v>
      </c>
      <c r="O194" t="s">
        <v>32</v>
      </c>
      <c r="P194" s="13">
        <v>-2</v>
      </c>
      <c r="Q194" s="13">
        <v>0</v>
      </c>
      <c r="R194" s="13">
        <v>0</v>
      </c>
      <c r="S194" s="13">
        <v>0</v>
      </c>
      <c r="T194" s="13">
        <v>0.78378378378378377</v>
      </c>
      <c r="U194" s="13">
        <v>2.1351351351351351</v>
      </c>
      <c r="V194" s="13">
        <v>-1.3513513513513513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0.61111111111111116</v>
      </c>
      <c r="AD194" s="13">
        <v>2.0555555555555554</v>
      </c>
      <c r="AE194" s="13">
        <v>-1.4444444444444442</v>
      </c>
      <c r="AF194" s="13">
        <v>0.94736842105263153</v>
      </c>
      <c r="AG194" s="13">
        <v>2.2105263157894739</v>
      </c>
      <c r="AH194" s="13">
        <v>-1.2631578947368425</v>
      </c>
      <c r="AI194" s="13">
        <v>0</v>
      </c>
      <c r="AJ194" s="13">
        <v>3</v>
      </c>
      <c r="AK194" s="13">
        <v>0</v>
      </c>
      <c r="AL194" s="13">
        <v>20</v>
      </c>
      <c r="AM194" s="13">
        <v>0</v>
      </c>
      <c r="AN194" s="13">
        <v>0.54054054054054057</v>
      </c>
      <c r="AO194" s="22">
        <v>193</v>
      </c>
    </row>
    <row r="195" spans="1:41" x14ac:dyDescent="0.25">
      <c r="A195" t="s">
        <v>200</v>
      </c>
      <c r="B195" t="s">
        <v>201</v>
      </c>
      <c r="C195" t="s">
        <v>105</v>
      </c>
      <c r="D195" t="s">
        <v>202</v>
      </c>
      <c r="E195" t="s">
        <v>64</v>
      </c>
      <c r="F195" s="11">
        <v>0.64583333333333337</v>
      </c>
      <c r="G195">
        <v>4844</v>
      </c>
      <c r="H195">
        <v>3</v>
      </c>
      <c r="J195" t="s">
        <v>65</v>
      </c>
      <c r="K195" t="s">
        <v>199</v>
      </c>
      <c r="L195">
        <v>1</v>
      </c>
      <c r="M195">
        <v>1</v>
      </c>
      <c r="N195" t="s">
        <v>30</v>
      </c>
      <c r="O195" t="s">
        <v>30</v>
      </c>
      <c r="P195" s="13">
        <v>0</v>
      </c>
      <c r="Q195" s="13">
        <v>0.81578947368421051</v>
      </c>
      <c r="R195" s="13">
        <v>0.97368421052631582</v>
      </c>
      <c r="S195" s="13">
        <v>-0.15789473684210531</v>
      </c>
      <c r="T195" s="13">
        <v>0</v>
      </c>
      <c r="U195" s="13">
        <v>2</v>
      </c>
      <c r="V195" s="13">
        <v>-2</v>
      </c>
      <c r="W195" s="13">
        <v>0.61111111111111116</v>
      </c>
      <c r="X195" s="13">
        <v>2.0555555555555554</v>
      </c>
      <c r="Y195" s="13">
        <v>-1.4444444444444442</v>
      </c>
      <c r="Z195" s="13">
        <v>1</v>
      </c>
      <c r="AA195" s="13">
        <v>2.1</v>
      </c>
      <c r="AB195" s="13">
        <v>-1.1000000000000001</v>
      </c>
      <c r="AC195" s="13">
        <v>0</v>
      </c>
      <c r="AD195" s="13">
        <v>2</v>
      </c>
      <c r="AE195" s="13">
        <v>-2</v>
      </c>
      <c r="AF195" s="13">
        <v>0</v>
      </c>
      <c r="AG195" s="13">
        <v>0</v>
      </c>
      <c r="AH195" s="13">
        <v>0</v>
      </c>
      <c r="AI195" s="13">
        <v>1</v>
      </c>
      <c r="AJ195" s="13">
        <v>1</v>
      </c>
      <c r="AK195" s="13">
        <v>23</v>
      </c>
      <c r="AL195" s="13">
        <v>0</v>
      </c>
      <c r="AM195" s="13">
        <v>0.60526315789473684</v>
      </c>
      <c r="AN195" s="13">
        <v>0</v>
      </c>
      <c r="AO195" s="22">
        <v>194</v>
      </c>
    </row>
    <row r="196" spans="1:41" x14ac:dyDescent="0.25">
      <c r="A196" t="s">
        <v>41</v>
      </c>
      <c r="B196" t="s">
        <v>42</v>
      </c>
      <c r="C196" t="s">
        <v>35</v>
      </c>
      <c r="D196" t="s">
        <v>36</v>
      </c>
      <c r="E196" t="s">
        <v>43</v>
      </c>
      <c r="F196" s="11">
        <v>0.79166666666666663</v>
      </c>
      <c r="G196">
        <v>400</v>
      </c>
      <c r="H196">
        <v>45</v>
      </c>
      <c r="J196" t="s">
        <v>203</v>
      </c>
      <c r="K196" t="s">
        <v>49</v>
      </c>
      <c r="L196">
        <v>1</v>
      </c>
      <c r="M196">
        <v>2</v>
      </c>
      <c r="N196" t="s">
        <v>31</v>
      </c>
      <c r="O196" t="s">
        <v>32</v>
      </c>
      <c r="P196" s="13">
        <v>-1</v>
      </c>
      <c r="Q196" s="13">
        <v>0</v>
      </c>
      <c r="R196" s="13">
        <v>0</v>
      </c>
      <c r="S196" s="13">
        <v>0</v>
      </c>
      <c r="T196" s="13">
        <v>0.8</v>
      </c>
      <c r="U196" s="13">
        <v>1.3</v>
      </c>
      <c r="V196" s="13">
        <v>-0.5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0.7</v>
      </c>
      <c r="AD196" s="13">
        <v>1.3</v>
      </c>
      <c r="AE196" s="13">
        <v>-0.60000000000000009</v>
      </c>
      <c r="AF196" s="13">
        <v>0.9</v>
      </c>
      <c r="AG196" s="13">
        <v>1.3</v>
      </c>
      <c r="AH196" s="13">
        <v>-0.4</v>
      </c>
      <c r="AI196" s="13">
        <v>0</v>
      </c>
      <c r="AJ196" s="13">
        <v>3</v>
      </c>
      <c r="AK196" s="13">
        <v>0</v>
      </c>
      <c r="AL196" s="13">
        <v>22</v>
      </c>
      <c r="AM196" s="13">
        <v>0</v>
      </c>
      <c r="AN196" s="13">
        <v>1.1000000000000001</v>
      </c>
      <c r="AO196" s="22">
        <v>195</v>
      </c>
    </row>
    <row r="197" spans="1:41" x14ac:dyDescent="0.25">
      <c r="A197" t="s">
        <v>47</v>
      </c>
      <c r="B197" t="s">
        <v>52</v>
      </c>
      <c r="C197" t="s">
        <v>35</v>
      </c>
      <c r="D197" t="s">
        <v>36</v>
      </c>
      <c r="E197" t="s">
        <v>43</v>
      </c>
      <c r="F197" s="11">
        <v>0.77083333333333337</v>
      </c>
      <c r="G197">
        <v>3100</v>
      </c>
      <c r="H197">
        <v>7</v>
      </c>
      <c r="J197" t="s">
        <v>76</v>
      </c>
      <c r="K197" t="s">
        <v>49</v>
      </c>
      <c r="L197">
        <v>1</v>
      </c>
      <c r="M197">
        <v>0</v>
      </c>
      <c r="N197" t="s">
        <v>32</v>
      </c>
      <c r="O197" t="s">
        <v>31</v>
      </c>
      <c r="P197" s="13">
        <v>1</v>
      </c>
      <c r="Q197" s="13">
        <v>1.3333333333333333</v>
      </c>
      <c r="R197" s="13">
        <v>0.66666666666666663</v>
      </c>
      <c r="S197" s="13">
        <v>0.66666666666666663</v>
      </c>
      <c r="T197" s="13">
        <v>0.8571428571428571</v>
      </c>
      <c r="U197" s="13">
        <v>1.2857142857142858</v>
      </c>
      <c r="V197" s="13">
        <v>-0.42857142857142871</v>
      </c>
      <c r="W197" s="13">
        <v>1.2727272727272727</v>
      </c>
      <c r="X197" s="13">
        <v>1.2727272727272727</v>
      </c>
      <c r="Y197" s="13">
        <v>0</v>
      </c>
      <c r="Z197" s="13">
        <v>1.4</v>
      </c>
      <c r="AA197" s="13">
        <v>1.7</v>
      </c>
      <c r="AB197" s="13">
        <v>-0.30000000000000004</v>
      </c>
      <c r="AC197" s="13">
        <v>0.7</v>
      </c>
      <c r="AD197" s="13">
        <v>1.3</v>
      </c>
      <c r="AE197" s="13">
        <v>-0.60000000000000009</v>
      </c>
      <c r="AF197" s="13">
        <v>1</v>
      </c>
      <c r="AG197" s="13">
        <v>1.2727272727272727</v>
      </c>
      <c r="AH197" s="13">
        <v>-0.27272727272727271</v>
      </c>
      <c r="AI197" s="13">
        <v>3</v>
      </c>
      <c r="AJ197" s="13">
        <v>0</v>
      </c>
      <c r="AK197" s="13">
        <v>27</v>
      </c>
      <c r="AL197" s="13">
        <v>25</v>
      </c>
      <c r="AM197" s="13">
        <v>1.2857142857142858</v>
      </c>
      <c r="AN197" s="13">
        <v>1.1904761904761905</v>
      </c>
      <c r="AO197" s="22">
        <v>196</v>
      </c>
    </row>
    <row r="198" spans="1:41" x14ac:dyDescent="0.25">
      <c r="A198" t="s">
        <v>47</v>
      </c>
      <c r="B198" t="s">
        <v>147</v>
      </c>
      <c r="C198" t="s">
        <v>35</v>
      </c>
      <c r="D198" t="s">
        <v>54</v>
      </c>
      <c r="E198" t="s">
        <v>64</v>
      </c>
      <c r="F198" s="11">
        <v>0.6875</v>
      </c>
      <c r="G198">
        <v>3030</v>
      </c>
      <c r="H198">
        <v>8</v>
      </c>
      <c r="J198" t="s">
        <v>49</v>
      </c>
      <c r="K198" t="s">
        <v>58</v>
      </c>
      <c r="L198">
        <v>1</v>
      </c>
      <c r="M198">
        <v>0</v>
      </c>
      <c r="N198" t="s">
        <v>32</v>
      </c>
      <c r="O198" t="s">
        <v>31</v>
      </c>
      <c r="P198" s="13">
        <v>1</v>
      </c>
      <c r="Q198" s="13">
        <v>0.81818181818181823</v>
      </c>
      <c r="R198" s="13">
        <v>0.59090909090909094</v>
      </c>
      <c r="S198" s="13">
        <v>0.22727272727272729</v>
      </c>
      <c r="T198" s="13">
        <v>0.8571428571428571</v>
      </c>
      <c r="U198" s="13">
        <v>1.4761904761904763</v>
      </c>
      <c r="V198" s="13">
        <v>-0.61904761904761918</v>
      </c>
      <c r="W198" s="13">
        <v>0.7</v>
      </c>
      <c r="X198" s="13">
        <v>1.3</v>
      </c>
      <c r="Y198" s="13">
        <v>-0.60000000000000009</v>
      </c>
      <c r="Z198" s="13">
        <v>0.91666666666666663</v>
      </c>
      <c r="AA198" s="13">
        <v>1.25</v>
      </c>
      <c r="AB198" s="13">
        <v>-0.33333333333333337</v>
      </c>
      <c r="AC198" s="13">
        <v>1.1000000000000001</v>
      </c>
      <c r="AD198" s="13">
        <v>1.3</v>
      </c>
      <c r="AE198" s="13">
        <v>-0.19999999999999996</v>
      </c>
      <c r="AF198" s="13">
        <v>0.63636363636363635</v>
      </c>
      <c r="AG198" s="13">
        <v>1.6363636363636365</v>
      </c>
      <c r="AH198" s="13">
        <v>-1</v>
      </c>
      <c r="AI198" s="13">
        <v>3</v>
      </c>
      <c r="AJ198" s="13">
        <v>0</v>
      </c>
      <c r="AK198" s="13">
        <v>25</v>
      </c>
      <c r="AL198" s="13">
        <v>18</v>
      </c>
      <c r="AM198" s="13">
        <v>1.1363636363636365</v>
      </c>
      <c r="AN198" s="13">
        <v>0.8571428571428571</v>
      </c>
      <c r="AO198" s="22">
        <v>197</v>
      </c>
    </row>
    <row r="199" spans="1:41" x14ac:dyDescent="0.25">
      <c r="A199" t="s">
        <v>47</v>
      </c>
      <c r="B199" t="s">
        <v>174</v>
      </c>
      <c r="C199" t="s">
        <v>35</v>
      </c>
      <c r="D199" t="s">
        <v>54</v>
      </c>
      <c r="E199" t="s">
        <v>43</v>
      </c>
      <c r="F199" s="11">
        <v>0.77083333333333337</v>
      </c>
      <c r="G199">
        <v>2965</v>
      </c>
      <c r="H199">
        <v>7</v>
      </c>
      <c r="J199" t="s">
        <v>49</v>
      </c>
      <c r="K199" t="s">
        <v>56</v>
      </c>
      <c r="L199">
        <v>2</v>
      </c>
      <c r="M199">
        <v>0</v>
      </c>
      <c r="N199" t="s">
        <v>32</v>
      </c>
      <c r="O199" t="s">
        <v>31</v>
      </c>
      <c r="P199" s="13">
        <v>2</v>
      </c>
      <c r="Q199" s="13">
        <v>0.82608695652173914</v>
      </c>
      <c r="R199" s="13">
        <v>0.56521739130434778</v>
      </c>
      <c r="S199" s="13">
        <v>0.26086956521739135</v>
      </c>
      <c r="T199" s="13">
        <v>1.25</v>
      </c>
      <c r="U199" s="13">
        <v>2.25</v>
      </c>
      <c r="V199" s="13">
        <v>-1</v>
      </c>
      <c r="W199" s="13">
        <v>0.72727272727272729</v>
      </c>
      <c r="X199" s="13">
        <v>1.1818181818181819</v>
      </c>
      <c r="Y199" s="13">
        <v>-0.45454545454545459</v>
      </c>
      <c r="Z199" s="13">
        <v>0.91666666666666663</v>
      </c>
      <c r="AA199" s="13">
        <v>1.25</v>
      </c>
      <c r="AB199" s="13">
        <v>-0.33333333333333337</v>
      </c>
      <c r="AC199" s="13">
        <v>1.5</v>
      </c>
      <c r="AD199" s="13">
        <v>2.1</v>
      </c>
      <c r="AE199" s="13">
        <v>-0.60000000000000009</v>
      </c>
      <c r="AF199" s="13">
        <v>1</v>
      </c>
      <c r="AG199" s="13">
        <v>2.4</v>
      </c>
      <c r="AH199" s="13">
        <v>-1.4</v>
      </c>
      <c r="AI199" s="13">
        <v>3</v>
      </c>
      <c r="AJ199" s="13">
        <v>0</v>
      </c>
      <c r="AK199" s="13">
        <v>28</v>
      </c>
      <c r="AL199" s="13">
        <v>21</v>
      </c>
      <c r="AM199" s="13">
        <v>1.2173913043478262</v>
      </c>
      <c r="AN199" s="13">
        <v>1.05</v>
      </c>
      <c r="AO199" s="22">
        <v>198</v>
      </c>
    </row>
    <row r="200" spans="1:41" x14ac:dyDescent="0.25">
      <c r="A200" t="s">
        <v>41</v>
      </c>
      <c r="B200" t="s">
        <v>192</v>
      </c>
      <c r="C200" t="s">
        <v>35</v>
      </c>
      <c r="D200" t="s">
        <v>70</v>
      </c>
      <c r="E200" t="s">
        <v>37</v>
      </c>
      <c r="F200" s="11">
        <v>0.79166666666666663</v>
      </c>
      <c r="G200">
        <v>700</v>
      </c>
      <c r="H200">
        <v>3</v>
      </c>
      <c r="J200" t="s">
        <v>204</v>
      </c>
      <c r="K200" t="s">
        <v>49</v>
      </c>
      <c r="L200">
        <v>1</v>
      </c>
      <c r="M200">
        <v>2</v>
      </c>
      <c r="N200" t="s">
        <v>31</v>
      </c>
      <c r="O200" t="s">
        <v>32</v>
      </c>
      <c r="P200" s="13">
        <v>-1</v>
      </c>
      <c r="Q200" s="13">
        <v>0</v>
      </c>
      <c r="R200" s="13">
        <v>0</v>
      </c>
      <c r="S200" s="13">
        <v>0</v>
      </c>
      <c r="T200" s="13">
        <v>0.875</v>
      </c>
      <c r="U200" s="13">
        <v>1.1666666666666667</v>
      </c>
      <c r="V200" s="13">
        <v>-0.29166666666666674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0.83333333333333337</v>
      </c>
      <c r="AD200" s="13">
        <v>1.0833333333333333</v>
      </c>
      <c r="AE200" s="13">
        <v>-0.24999999999999989</v>
      </c>
      <c r="AF200" s="13">
        <v>0.91666666666666663</v>
      </c>
      <c r="AG200" s="13">
        <v>1.25</v>
      </c>
      <c r="AH200" s="13">
        <v>-0.33333333333333337</v>
      </c>
      <c r="AI200" s="13">
        <v>0</v>
      </c>
      <c r="AJ200" s="13">
        <v>3</v>
      </c>
      <c r="AK200" s="13">
        <v>0</v>
      </c>
      <c r="AL200" s="13">
        <v>31</v>
      </c>
      <c r="AM200" s="13">
        <v>0</v>
      </c>
      <c r="AN200" s="13">
        <v>1.2916666666666667</v>
      </c>
      <c r="AO200" s="22">
        <v>199</v>
      </c>
    </row>
    <row r="201" spans="1:41" x14ac:dyDescent="0.25">
      <c r="A201" t="s">
        <v>47</v>
      </c>
      <c r="B201" t="s">
        <v>177</v>
      </c>
      <c r="C201" t="s">
        <v>35</v>
      </c>
      <c r="D201" t="s">
        <v>70</v>
      </c>
      <c r="E201" t="s">
        <v>43</v>
      </c>
      <c r="F201" s="11">
        <v>0.66666666666666663</v>
      </c>
      <c r="G201">
        <v>20600</v>
      </c>
      <c r="H201">
        <v>4</v>
      </c>
      <c r="J201" t="s">
        <v>71</v>
      </c>
      <c r="K201" t="s">
        <v>49</v>
      </c>
      <c r="L201">
        <v>4</v>
      </c>
      <c r="M201">
        <v>2</v>
      </c>
      <c r="N201" t="s">
        <v>32</v>
      </c>
      <c r="O201" t="s">
        <v>31</v>
      </c>
      <c r="P201" s="13">
        <v>2</v>
      </c>
      <c r="Q201" s="13">
        <v>1.8181818181818181</v>
      </c>
      <c r="R201" s="13">
        <v>0.63636363636363635</v>
      </c>
      <c r="S201" s="13">
        <v>1.1818181818181817</v>
      </c>
      <c r="T201" s="13">
        <v>0.92</v>
      </c>
      <c r="U201" s="13">
        <v>1.1599999999999999</v>
      </c>
      <c r="V201" s="13">
        <v>-0.23999999999999988</v>
      </c>
      <c r="W201" s="13">
        <v>1.4</v>
      </c>
      <c r="X201" s="13">
        <v>1.4</v>
      </c>
      <c r="Y201" s="13">
        <v>0</v>
      </c>
      <c r="Z201" s="13">
        <v>2.1666666666666665</v>
      </c>
      <c r="AA201" s="13">
        <v>1</v>
      </c>
      <c r="AB201" s="13">
        <v>1.1666666666666665</v>
      </c>
      <c r="AC201" s="13">
        <v>0.83333333333333337</v>
      </c>
      <c r="AD201" s="13">
        <v>1.0833333333333333</v>
      </c>
      <c r="AE201" s="13">
        <v>-0.24999999999999989</v>
      </c>
      <c r="AF201" s="13">
        <v>1</v>
      </c>
      <c r="AG201" s="13">
        <v>1.2307692307692308</v>
      </c>
      <c r="AH201" s="13">
        <v>-0.23076923076923084</v>
      </c>
      <c r="AI201" s="13">
        <v>3</v>
      </c>
      <c r="AJ201" s="13">
        <v>0</v>
      </c>
      <c r="AK201" s="13">
        <v>39</v>
      </c>
      <c r="AL201" s="13">
        <v>34</v>
      </c>
      <c r="AM201" s="13">
        <v>1.7727272727272727</v>
      </c>
      <c r="AN201" s="13">
        <v>1.36</v>
      </c>
      <c r="AO201" s="22">
        <v>200</v>
      </c>
    </row>
    <row r="202" spans="1:41" x14ac:dyDescent="0.25">
      <c r="A202" t="s">
        <v>47</v>
      </c>
      <c r="B202" t="s">
        <v>85</v>
      </c>
      <c r="C202" t="s">
        <v>35</v>
      </c>
      <c r="D202" t="s">
        <v>84</v>
      </c>
      <c r="E202" t="s">
        <v>43</v>
      </c>
      <c r="F202" s="11">
        <v>0.77083333333333337</v>
      </c>
      <c r="G202">
        <v>3230</v>
      </c>
      <c r="H202">
        <v>13</v>
      </c>
      <c r="J202" t="s">
        <v>49</v>
      </c>
      <c r="K202" t="s">
        <v>76</v>
      </c>
      <c r="L202">
        <v>2</v>
      </c>
      <c r="M202">
        <v>2</v>
      </c>
      <c r="N202" t="s">
        <v>30</v>
      </c>
      <c r="O202" t="s">
        <v>30</v>
      </c>
      <c r="P202" s="13">
        <v>0</v>
      </c>
      <c r="Q202" s="13">
        <v>0.96153846153846156</v>
      </c>
      <c r="R202" s="13">
        <v>0.5</v>
      </c>
      <c r="S202" s="13">
        <v>0.46153846153846156</v>
      </c>
      <c r="T202" s="13">
        <v>1.3181818181818181</v>
      </c>
      <c r="U202" s="13">
        <v>1.4090909090909092</v>
      </c>
      <c r="V202" s="13">
        <v>-9.090909090909105E-2</v>
      </c>
      <c r="W202" s="13">
        <v>0.83333333333333337</v>
      </c>
      <c r="X202" s="13">
        <v>1.0833333333333333</v>
      </c>
      <c r="Y202" s="13">
        <v>-0.24999999999999989</v>
      </c>
      <c r="Z202" s="13">
        <v>1.0714285714285714</v>
      </c>
      <c r="AA202" s="13">
        <v>1.4285714285714286</v>
      </c>
      <c r="AB202" s="13">
        <v>-0.35714285714285721</v>
      </c>
      <c r="AC202" s="13">
        <v>1.25</v>
      </c>
      <c r="AD202" s="13">
        <v>1.1666666666666667</v>
      </c>
      <c r="AE202" s="13">
        <v>8.3333333333333259E-2</v>
      </c>
      <c r="AF202" s="13">
        <v>1.4</v>
      </c>
      <c r="AG202" s="13">
        <v>1.7</v>
      </c>
      <c r="AH202" s="13">
        <v>-0.30000000000000004</v>
      </c>
      <c r="AI202" s="13">
        <v>1</v>
      </c>
      <c r="AJ202" s="13">
        <v>1</v>
      </c>
      <c r="AK202" s="13">
        <v>34</v>
      </c>
      <c r="AL202" s="13">
        <v>30</v>
      </c>
      <c r="AM202" s="13">
        <v>1.3076923076923077</v>
      </c>
      <c r="AN202" s="13">
        <v>1.3636363636363635</v>
      </c>
      <c r="AO202" s="22">
        <v>201</v>
      </c>
    </row>
    <row r="203" spans="1:41" x14ac:dyDescent="0.25">
      <c r="A203" t="s">
        <v>47</v>
      </c>
      <c r="B203" t="s">
        <v>179</v>
      </c>
      <c r="C203" t="s">
        <v>35</v>
      </c>
      <c r="D203" t="s">
        <v>84</v>
      </c>
      <c r="E203" t="s">
        <v>43</v>
      </c>
      <c r="F203" s="11">
        <v>0.77083333333333337</v>
      </c>
      <c r="G203">
        <v>4560</v>
      </c>
      <c r="H203">
        <v>7</v>
      </c>
      <c r="J203" t="s">
        <v>58</v>
      </c>
      <c r="K203" t="s">
        <v>49</v>
      </c>
      <c r="L203">
        <v>3</v>
      </c>
      <c r="M203">
        <v>2</v>
      </c>
      <c r="N203" t="s">
        <v>32</v>
      </c>
      <c r="O203" t="s">
        <v>31</v>
      </c>
      <c r="P203" s="13">
        <v>1</v>
      </c>
      <c r="Q203" s="13">
        <v>0.81818181818181823</v>
      </c>
      <c r="R203" s="13">
        <v>0.59090909090909094</v>
      </c>
      <c r="S203" s="13">
        <v>0.22727272727272729</v>
      </c>
      <c r="T203" s="13">
        <v>1</v>
      </c>
      <c r="U203" s="13">
        <v>1.2962962962962963</v>
      </c>
      <c r="V203" s="13">
        <v>-0.29629629629629628</v>
      </c>
      <c r="W203" s="13">
        <v>1.1000000000000001</v>
      </c>
      <c r="X203" s="13">
        <v>1.3</v>
      </c>
      <c r="Y203" s="13">
        <v>-0.19999999999999996</v>
      </c>
      <c r="Z203" s="13">
        <v>0.58333333333333337</v>
      </c>
      <c r="AA203" s="13">
        <v>1.5833333333333333</v>
      </c>
      <c r="AB203" s="13">
        <v>-0.99999999999999989</v>
      </c>
      <c r="AC203" s="13">
        <v>0.92307692307692313</v>
      </c>
      <c r="AD203" s="13">
        <v>1.1538461538461537</v>
      </c>
      <c r="AE203" s="13">
        <v>-0.23076923076923062</v>
      </c>
      <c r="AF203" s="13">
        <v>1.0714285714285714</v>
      </c>
      <c r="AG203" s="13">
        <v>1.4285714285714286</v>
      </c>
      <c r="AH203" s="13">
        <v>-0.35714285714285721</v>
      </c>
      <c r="AI203" s="13">
        <v>3</v>
      </c>
      <c r="AJ203" s="13">
        <v>0</v>
      </c>
      <c r="AK203" s="13">
        <v>18</v>
      </c>
      <c r="AL203" s="13">
        <v>35</v>
      </c>
      <c r="AM203" s="13">
        <v>0.81818181818181823</v>
      </c>
      <c r="AN203" s="13">
        <v>1.2962962962962963</v>
      </c>
      <c r="AO203" s="22">
        <v>202</v>
      </c>
    </row>
    <row r="204" spans="1:41" x14ac:dyDescent="0.25">
      <c r="A204" t="s">
        <v>41</v>
      </c>
      <c r="B204" t="s">
        <v>89</v>
      </c>
      <c r="C204" t="s">
        <v>35</v>
      </c>
      <c r="D204" t="s">
        <v>84</v>
      </c>
      <c r="E204" t="s">
        <v>46</v>
      </c>
      <c r="F204" s="11">
        <v>0.77083333333333337</v>
      </c>
      <c r="G204">
        <v>400</v>
      </c>
      <c r="H204">
        <v>4</v>
      </c>
      <c r="J204" t="s">
        <v>186</v>
      </c>
      <c r="K204" t="s">
        <v>49</v>
      </c>
      <c r="L204">
        <v>1</v>
      </c>
      <c r="M204">
        <v>0</v>
      </c>
      <c r="N204" t="s">
        <v>32</v>
      </c>
      <c r="O204" t="s">
        <v>31</v>
      </c>
      <c r="P204" s="13">
        <v>1</v>
      </c>
      <c r="Q204" s="13">
        <v>0</v>
      </c>
      <c r="R204" s="13">
        <v>0</v>
      </c>
      <c r="S204" s="13">
        <v>0</v>
      </c>
      <c r="T204" s="13">
        <v>1.0357142857142858</v>
      </c>
      <c r="U204" s="13">
        <v>1.3571428571428572</v>
      </c>
      <c r="V204" s="13">
        <v>-0.3214285714285714</v>
      </c>
      <c r="W204" s="13">
        <v>0</v>
      </c>
      <c r="X204" s="13">
        <v>0</v>
      </c>
      <c r="Y204" s="13">
        <v>0</v>
      </c>
      <c r="Z204" s="13">
        <v>0</v>
      </c>
      <c r="AA204" s="13">
        <v>3</v>
      </c>
      <c r="AB204" s="13">
        <v>-3</v>
      </c>
      <c r="AC204" s="13">
        <v>0.92307692307692313</v>
      </c>
      <c r="AD204" s="13">
        <v>1.1538461538461537</v>
      </c>
      <c r="AE204" s="13">
        <v>-0.23076923076923062</v>
      </c>
      <c r="AF204" s="13">
        <v>1.1333333333333333</v>
      </c>
      <c r="AG204" s="13">
        <v>1.5333333333333334</v>
      </c>
      <c r="AH204" s="13">
        <v>-0.40000000000000013</v>
      </c>
      <c r="AI204" s="13">
        <v>3</v>
      </c>
      <c r="AJ204" s="13">
        <v>0</v>
      </c>
      <c r="AK204" s="13">
        <v>0</v>
      </c>
      <c r="AL204" s="13">
        <v>35</v>
      </c>
      <c r="AM204" s="13">
        <v>0</v>
      </c>
      <c r="AN204" s="13">
        <v>1.25</v>
      </c>
      <c r="AO204" s="22">
        <v>203</v>
      </c>
    </row>
    <row r="205" spans="1:41" x14ac:dyDescent="0.25">
      <c r="A205" t="s">
        <v>47</v>
      </c>
      <c r="B205" t="s">
        <v>181</v>
      </c>
      <c r="C205" t="s">
        <v>35</v>
      </c>
      <c r="D205" t="s">
        <v>93</v>
      </c>
      <c r="E205" t="s">
        <v>43</v>
      </c>
      <c r="F205" s="11">
        <v>0.77083333333333337</v>
      </c>
      <c r="G205">
        <v>1558</v>
      </c>
      <c r="H205">
        <v>6</v>
      </c>
      <c r="J205" t="s">
        <v>56</v>
      </c>
      <c r="K205" t="s">
        <v>49</v>
      </c>
      <c r="L205">
        <v>0</v>
      </c>
      <c r="M205">
        <v>0</v>
      </c>
      <c r="N205" t="s">
        <v>30</v>
      </c>
      <c r="O205" t="s">
        <v>30</v>
      </c>
      <c r="P205" s="13">
        <v>0</v>
      </c>
      <c r="Q205" s="13">
        <v>1.1904761904761905</v>
      </c>
      <c r="R205" s="13">
        <v>1</v>
      </c>
      <c r="S205" s="13">
        <v>0.19047619047619047</v>
      </c>
      <c r="T205" s="13">
        <v>1</v>
      </c>
      <c r="U205" s="13">
        <v>1.3448275862068966</v>
      </c>
      <c r="V205" s="13">
        <v>-0.34482758620689657</v>
      </c>
      <c r="W205" s="13">
        <v>1.5</v>
      </c>
      <c r="X205" s="13">
        <v>2.1</v>
      </c>
      <c r="Y205" s="13">
        <v>-0.60000000000000009</v>
      </c>
      <c r="Z205" s="13">
        <v>0.90909090909090906</v>
      </c>
      <c r="AA205" s="13">
        <v>2.3636363636363638</v>
      </c>
      <c r="AB205" s="13">
        <v>-1.4545454545454546</v>
      </c>
      <c r="AC205" s="13">
        <v>0.92307692307692313</v>
      </c>
      <c r="AD205" s="13">
        <v>1.1538461538461537</v>
      </c>
      <c r="AE205" s="13">
        <v>-0.23076923076923062</v>
      </c>
      <c r="AF205" s="13">
        <v>1.0625</v>
      </c>
      <c r="AG205" s="13">
        <v>1.5</v>
      </c>
      <c r="AH205" s="13">
        <v>-0.4375</v>
      </c>
      <c r="AI205" s="13">
        <v>1</v>
      </c>
      <c r="AJ205" s="13">
        <v>1</v>
      </c>
      <c r="AK205" s="13">
        <v>21</v>
      </c>
      <c r="AL205" s="13">
        <v>35</v>
      </c>
      <c r="AM205" s="13">
        <v>1</v>
      </c>
      <c r="AN205" s="13">
        <v>1.2068965517241379</v>
      </c>
      <c r="AO205" s="22">
        <v>204</v>
      </c>
    </row>
    <row r="206" spans="1:41" x14ac:dyDescent="0.25">
      <c r="A206" t="s">
        <v>47</v>
      </c>
      <c r="B206" t="s">
        <v>184</v>
      </c>
      <c r="C206" t="s">
        <v>35</v>
      </c>
      <c r="D206" t="s">
        <v>100</v>
      </c>
      <c r="E206" t="s">
        <v>43</v>
      </c>
      <c r="F206" s="11">
        <v>0.66666666666666663</v>
      </c>
      <c r="G206">
        <v>3401</v>
      </c>
      <c r="H206">
        <v>3</v>
      </c>
      <c r="J206" t="s">
        <v>49</v>
      </c>
      <c r="K206" t="s">
        <v>71</v>
      </c>
      <c r="L206">
        <v>0</v>
      </c>
      <c r="M206">
        <v>0</v>
      </c>
      <c r="N206" t="s">
        <v>30</v>
      </c>
      <c r="O206" t="s">
        <v>30</v>
      </c>
      <c r="P206" s="13">
        <v>0</v>
      </c>
      <c r="Q206" s="13">
        <v>0.96666666666666667</v>
      </c>
      <c r="R206" s="13">
        <v>0.5</v>
      </c>
      <c r="S206" s="13">
        <v>0.46666666666666667</v>
      </c>
      <c r="T206" s="13">
        <v>1.9130434782608696</v>
      </c>
      <c r="U206" s="13">
        <v>1.2173913043478262</v>
      </c>
      <c r="V206" s="13">
        <v>0.69565217391304346</v>
      </c>
      <c r="W206" s="13">
        <v>0.92307692307692313</v>
      </c>
      <c r="X206" s="13">
        <v>1.1538461538461537</v>
      </c>
      <c r="Y206" s="13">
        <v>-0.23076923076923062</v>
      </c>
      <c r="Z206" s="13">
        <v>1</v>
      </c>
      <c r="AA206" s="13">
        <v>1.411764705882353</v>
      </c>
      <c r="AB206" s="13">
        <v>-0.41176470588235303</v>
      </c>
      <c r="AC206" s="13">
        <v>1.6363636363636365</v>
      </c>
      <c r="AD206" s="13">
        <v>1.4545454545454546</v>
      </c>
      <c r="AE206" s="13">
        <v>0.18181818181818188</v>
      </c>
      <c r="AF206" s="13">
        <v>2.1666666666666665</v>
      </c>
      <c r="AG206" s="13">
        <v>1</v>
      </c>
      <c r="AH206" s="13">
        <v>1.1666666666666665</v>
      </c>
      <c r="AI206" s="13">
        <v>1</v>
      </c>
      <c r="AJ206" s="13">
        <v>1</v>
      </c>
      <c r="AK206" s="13">
        <v>36</v>
      </c>
      <c r="AL206" s="13">
        <v>42</v>
      </c>
      <c r="AM206" s="13">
        <v>1.2</v>
      </c>
      <c r="AN206" s="13">
        <v>1.826086956521739</v>
      </c>
      <c r="AO206" s="22">
        <v>205</v>
      </c>
    </row>
    <row r="207" spans="1:41" x14ac:dyDescent="0.25">
      <c r="A207" t="s">
        <v>47</v>
      </c>
      <c r="B207" t="s">
        <v>103</v>
      </c>
      <c r="C207" t="s">
        <v>35</v>
      </c>
      <c r="D207" t="s">
        <v>100</v>
      </c>
      <c r="E207" t="s">
        <v>43</v>
      </c>
      <c r="F207" s="11">
        <v>0.77083333333333337</v>
      </c>
      <c r="G207">
        <v>3000</v>
      </c>
      <c r="H207">
        <v>6</v>
      </c>
      <c r="J207" t="s">
        <v>76</v>
      </c>
      <c r="K207" t="s">
        <v>49</v>
      </c>
      <c r="L207">
        <v>5</v>
      </c>
      <c r="M207">
        <v>1</v>
      </c>
      <c r="N207" t="s">
        <v>32</v>
      </c>
      <c r="O207" t="s">
        <v>31</v>
      </c>
      <c r="P207" s="13">
        <v>4</v>
      </c>
      <c r="Q207" s="13">
        <v>1.3478260869565217</v>
      </c>
      <c r="R207" s="13">
        <v>0.60869565217391308</v>
      </c>
      <c r="S207" s="13">
        <v>0.73913043478260865</v>
      </c>
      <c r="T207" s="13">
        <v>0.93548387096774188</v>
      </c>
      <c r="U207" s="13">
        <v>1.2580645161290323</v>
      </c>
      <c r="V207" s="13">
        <v>-0.32258064516129037</v>
      </c>
      <c r="W207" s="13">
        <v>1.25</v>
      </c>
      <c r="X207" s="13">
        <v>1.1666666666666667</v>
      </c>
      <c r="Y207" s="13">
        <v>8.3333333333333259E-2</v>
      </c>
      <c r="Z207" s="13">
        <v>1.4545454545454546</v>
      </c>
      <c r="AA207" s="13">
        <v>1.7272727272727273</v>
      </c>
      <c r="AB207" s="13">
        <v>-0.27272727272727271</v>
      </c>
      <c r="AC207" s="13">
        <v>0.8571428571428571</v>
      </c>
      <c r="AD207" s="13">
        <v>1.0714285714285714</v>
      </c>
      <c r="AE207" s="13">
        <v>-0.2142857142857143</v>
      </c>
      <c r="AF207" s="13">
        <v>1</v>
      </c>
      <c r="AG207" s="13">
        <v>1.411764705882353</v>
      </c>
      <c r="AH207" s="13">
        <v>-0.41176470588235303</v>
      </c>
      <c r="AI207" s="13">
        <v>3</v>
      </c>
      <c r="AJ207" s="13">
        <v>0</v>
      </c>
      <c r="AK207" s="13">
        <v>31</v>
      </c>
      <c r="AL207" s="13">
        <v>37</v>
      </c>
      <c r="AM207" s="13">
        <v>1.3478260869565217</v>
      </c>
      <c r="AN207" s="13">
        <v>1.1935483870967742</v>
      </c>
      <c r="AO207" s="22">
        <v>206</v>
      </c>
    </row>
    <row r="208" spans="1:41" x14ac:dyDescent="0.25">
      <c r="A208" t="s">
        <v>47</v>
      </c>
      <c r="B208" t="s">
        <v>104</v>
      </c>
      <c r="C208" t="s">
        <v>105</v>
      </c>
      <c r="D208" t="s">
        <v>106</v>
      </c>
      <c r="E208" t="s">
        <v>43</v>
      </c>
      <c r="F208" s="11">
        <v>0.77083333333333337</v>
      </c>
      <c r="G208">
        <v>2210</v>
      </c>
      <c r="H208">
        <v>49</v>
      </c>
      <c r="J208" t="s">
        <v>49</v>
      </c>
      <c r="K208" t="s">
        <v>58</v>
      </c>
      <c r="L208">
        <v>0</v>
      </c>
      <c r="M208">
        <v>0</v>
      </c>
      <c r="N208" t="s">
        <v>30</v>
      </c>
      <c r="O208" t="s">
        <v>30</v>
      </c>
      <c r="P208" s="13">
        <v>0</v>
      </c>
      <c r="Q208" s="13">
        <v>0.9375</v>
      </c>
      <c r="R208" s="13">
        <v>0.46875</v>
      </c>
      <c r="S208" s="13">
        <v>0.46875</v>
      </c>
      <c r="T208" s="13">
        <v>0.91304347826086951</v>
      </c>
      <c r="U208" s="13">
        <v>1.4782608695652173</v>
      </c>
      <c r="V208" s="13">
        <v>-0.56521739130434778</v>
      </c>
      <c r="W208" s="13">
        <v>0.8571428571428571</v>
      </c>
      <c r="X208" s="13">
        <v>1.0714285714285714</v>
      </c>
      <c r="Y208" s="13">
        <v>-0.2142857142857143</v>
      </c>
      <c r="Z208" s="13">
        <v>1</v>
      </c>
      <c r="AA208" s="13">
        <v>1.6111111111111112</v>
      </c>
      <c r="AB208" s="13">
        <v>-0.61111111111111116</v>
      </c>
      <c r="AC208" s="13">
        <v>1.2727272727272727</v>
      </c>
      <c r="AD208" s="13">
        <v>1.3636363636363635</v>
      </c>
      <c r="AE208" s="13">
        <v>-9.0909090909090828E-2</v>
      </c>
      <c r="AF208" s="13">
        <v>0.58333333333333337</v>
      </c>
      <c r="AG208" s="13">
        <v>1.5833333333333333</v>
      </c>
      <c r="AH208" s="13">
        <v>-0.99999999999999989</v>
      </c>
      <c r="AI208" s="13">
        <v>1</v>
      </c>
      <c r="AJ208" s="13">
        <v>1</v>
      </c>
      <c r="AK208" s="13">
        <v>37</v>
      </c>
      <c r="AL208" s="13">
        <v>21</v>
      </c>
      <c r="AM208" s="13">
        <v>1.15625</v>
      </c>
      <c r="AN208" s="13">
        <v>0.91304347826086951</v>
      </c>
      <c r="AO208" s="22">
        <v>207</v>
      </c>
    </row>
    <row r="209" spans="1:41" x14ac:dyDescent="0.25">
      <c r="A209" t="s">
        <v>47</v>
      </c>
      <c r="B209" t="s">
        <v>158</v>
      </c>
      <c r="C209" t="s">
        <v>105</v>
      </c>
      <c r="D209" t="s">
        <v>106</v>
      </c>
      <c r="E209" t="s">
        <v>43</v>
      </c>
      <c r="F209" s="11">
        <v>0.77083333333333337</v>
      </c>
      <c r="G209">
        <v>2287</v>
      </c>
      <c r="H209">
        <v>7</v>
      </c>
      <c r="J209" t="s">
        <v>49</v>
      </c>
      <c r="K209" t="s">
        <v>56</v>
      </c>
      <c r="L209">
        <v>1</v>
      </c>
      <c r="M209">
        <v>3</v>
      </c>
      <c r="N209" t="s">
        <v>31</v>
      </c>
      <c r="O209" t="s">
        <v>32</v>
      </c>
      <c r="P209" s="13">
        <v>-2</v>
      </c>
      <c r="Q209" s="13">
        <v>0.90909090909090906</v>
      </c>
      <c r="R209" s="13">
        <v>0.45454545454545453</v>
      </c>
      <c r="S209" s="13">
        <v>0.45454545454545453</v>
      </c>
      <c r="T209" s="13">
        <v>1.1363636363636365</v>
      </c>
      <c r="U209" s="13">
        <v>2.1363636363636362</v>
      </c>
      <c r="V209" s="13">
        <v>-0.99999999999999978</v>
      </c>
      <c r="W209" s="13">
        <v>0.8</v>
      </c>
      <c r="X209" s="13">
        <v>1</v>
      </c>
      <c r="Y209" s="13">
        <v>-0.19999999999999996</v>
      </c>
      <c r="Z209" s="13">
        <v>1</v>
      </c>
      <c r="AA209" s="13">
        <v>1.6111111111111112</v>
      </c>
      <c r="AB209" s="13">
        <v>-0.61111111111111116</v>
      </c>
      <c r="AC209" s="13">
        <v>1.3636363636363635</v>
      </c>
      <c r="AD209" s="13">
        <v>1.9090909090909092</v>
      </c>
      <c r="AE209" s="13">
        <v>-0.54545454545454564</v>
      </c>
      <c r="AF209" s="13">
        <v>0.90909090909090906</v>
      </c>
      <c r="AG209" s="13">
        <v>2.3636363636363638</v>
      </c>
      <c r="AH209" s="13">
        <v>-1.4545454545454546</v>
      </c>
      <c r="AI209" s="13">
        <v>0</v>
      </c>
      <c r="AJ209" s="13">
        <v>3</v>
      </c>
      <c r="AK209" s="13">
        <v>38</v>
      </c>
      <c r="AL209" s="13">
        <v>22</v>
      </c>
      <c r="AM209" s="13">
        <v>1.1515151515151516</v>
      </c>
      <c r="AN209" s="13">
        <v>1</v>
      </c>
      <c r="AO209" s="22">
        <v>208</v>
      </c>
    </row>
    <row r="210" spans="1:41" x14ac:dyDescent="0.25">
      <c r="A210" t="s">
        <v>47</v>
      </c>
      <c r="B210" t="s">
        <v>187</v>
      </c>
      <c r="C210" t="s">
        <v>105</v>
      </c>
      <c r="D210" t="s">
        <v>116</v>
      </c>
      <c r="E210" t="s">
        <v>43</v>
      </c>
      <c r="F210" s="11">
        <v>0.66666666666666663</v>
      </c>
      <c r="G210">
        <v>12700</v>
      </c>
      <c r="H210">
        <v>7</v>
      </c>
      <c r="J210" t="s">
        <v>71</v>
      </c>
      <c r="K210" t="s">
        <v>49</v>
      </c>
      <c r="L210">
        <v>5</v>
      </c>
      <c r="M210">
        <v>1</v>
      </c>
      <c r="N210" t="s">
        <v>32</v>
      </c>
      <c r="O210" t="s">
        <v>31</v>
      </c>
      <c r="P210" s="13">
        <v>4</v>
      </c>
      <c r="Q210" s="13">
        <v>1.8333333333333333</v>
      </c>
      <c r="R210" s="13">
        <v>0.66666666666666663</v>
      </c>
      <c r="S210" s="13">
        <v>1.1666666666666665</v>
      </c>
      <c r="T210" s="13">
        <v>0.91176470588235292</v>
      </c>
      <c r="U210" s="13">
        <v>1.3823529411764706</v>
      </c>
      <c r="V210" s="13">
        <v>-0.47058823529411764</v>
      </c>
      <c r="W210" s="13">
        <v>1.6363636363636365</v>
      </c>
      <c r="X210" s="13">
        <v>1.4545454545454546</v>
      </c>
      <c r="Y210" s="13">
        <v>0.18181818181818188</v>
      </c>
      <c r="Z210" s="13">
        <v>2</v>
      </c>
      <c r="AA210" s="13">
        <v>0.92307692307692313</v>
      </c>
      <c r="AB210" s="13">
        <v>1.0769230769230769</v>
      </c>
      <c r="AC210" s="13">
        <v>0.8125</v>
      </c>
      <c r="AD210" s="13">
        <v>1.125</v>
      </c>
      <c r="AE210" s="13">
        <v>-0.3125</v>
      </c>
      <c r="AF210" s="13">
        <v>1</v>
      </c>
      <c r="AG210" s="13">
        <v>1.6111111111111112</v>
      </c>
      <c r="AH210" s="13">
        <v>-0.61111111111111116</v>
      </c>
      <c r="AI210" s="13">
        <v>3</v>
      </c>
      <c r="AJ210" s="13">
        <v>0</v>
      </c>
      <c r="AK210" s="13">
        <v>43</v>
      </c>
      <c r="AL210" s="13">
        <v>38</v>
      </c>
      <c r="AM210" s="13">
        <v>1.7916666666666667</v>
      </c>
      <c r="AN210" s="13">
        <v>1.1176470588235294</v>
      </c>
      <c r="AO210" s="22">
        <v>209</v>
      </c>
    </row>
    <row r="211" spans="1:41" x14ac:dyDescent="0.25">
      <c r="A211" t="s">
        <v>47</v>
      </c>
      <c r="B211" t="s">
        <v>162</v>
      </c>
      <c r="C211" t="s">
        <v>105</v>
      </c>
      <c r="D211" t="s">
        <v>124</v>
      </c>
      <c r="E211" t="s">
        <v>43</v>
      </c>
      <c r="F211" s="11">
        <v>0.77083333333333337</v>
      </c>
      <c r="G211">
        <v>2814</v>
      </c>
      <c r="H211">
        <v>7</v>
      </c>
      <c r="J211" t="s">
        <v>49</v>
      </c>
      <c r="K211" t="s">
        <v>76</v>
      </c>
      <c r="L211">
        <v>0</v>
      </c>
      <c r="M211">
        <v>2</v>
      </c>
      <c r="N211" t="s">
        <v>31</v>
      </c>
      <c r="O211" t="s">
        <v>32</v>
      </c>
      <c r="P211" s="13">
        <v>-2</v>
      </c>
      <c r="Q211" s="13">
        <v>0.91428571428571426</v>
      </c>
      <c r="R211" s="13">
        <v>0.51428571428571423</v>
      </c>
      <c r="S211" s="13">
        <v>0.4</v>
      </c>
      <c r="T211" s="13">
        <v>1.5</v>
      </c>
      <c r="U211" s="13">
        <v>1.4166666666666667</v>
      </c>
      <c r="V211" s="13">
        <v>8.3333333333333259E-2</v>
      </c>
      <c r="W211" s="13">
        <v>0.8125</v>
      </c>
      <c r="X211" s="13">
        <v>1.125</v>
      </c>
      <c r="Y211" s="13">
        <v>-0.3125</v>
      </c>
      <c r="Z211" s="13">
        <v>1</v>
      </c>
      <c r="AA211" s="13">
        <v>1.7894736842105263</v>
      </c>
      <c r="AB211" s="13">
        <v>-0.78947368421052633</v>
      </c>
      <c r="AC211" s="13">
        <v>1.5384615384615385</v>
      </c>
      <c r="AD211" s="13">
        <v>1.1538461538461537</v>
      </c>
      <c r="AE211" s="13">
        <v>0.3846153846153848</v>
      </c>
      <c r="AF211" s="13">
        <v>1.4545454545454546</v>
      </c>
      <c r="AG211" s="13">
        <v>1.7272727272727273</v>
      </c>
      <c r="AH211" s="13">
        <v>-0.27272727272727271</v>
      </c>
      <c r="AI211" s="13">
        <v>0</v>
      </c>
      <c r="AJ211" s="13">
        <v>3</v>
      </c>
      <c r="AK211" s="13">
        <v>38</v>
      </c>
      <c r="AL211" s="13">
        <v>34</v>
      </c>
      <c r="AM211" s="13">
        <v>1.0857142857142856</v>
      </c>
      <c r="AN211" s="13">
        <v>1.4166666666666667</v>
      </c>
      <c r="AO211" s="22">
        <v>210</v>
      </c>
    </row>
    <row r="212" spans="1:41" x14ac:dyDescent="0.25">
      <c r="A212" t="s">
        <v>47</v>
      </c>
      <c r="B212" t="s">
        <v>188</v>
      </c>
      <c r="C212" t="s">
        <v>105</v>
      </c>
      <c r="D212" t="s">
        <v>124</v>
      </c>
      <c r="E212" t="s">
        <v>43</v>
      </c>
      <c r="F212" s="11">
        <v>0.77083333333333337</v>
      </c>
      <c r="G212">
        <v>3827</v>
      </c>
      <c r="H212">
        <v>7</v>
      </c>
      <c r="J212" t="s">
        <v>58</v>
      </c>
      <c r="K212" t="s">
        <v>49</v>
      </c>
      <c r="L212">
        <v>2</v>
      </c>
      <c r="M212">
        <v>1</v>
      </c>
      <c r="N212" t="s">
        <v>32</v>
      </c>
      <c r="O212" t="s">
        <v>31</v>
      </c>
      <c r="P212" s="13">
        <v>1</v>
      </c>
      <c r="Q212" s="13">
        <v>0.875</v>
      </c>
      <c r="R212" s="13">
        <v>0.625</v>
      </c>
      <c r="S212" s="13">
        <v>0.25</v>
      </c>
      <c r="T212" s="13">
        <v>0.88888888888888884</v>
      </c>
      <c r="U212" s="13">
        <v>1.5</v>
      </c>
      <c r="V212" s="13">
        <v>-0.61111111111111116</v>
      </c>
      <c r="W212" s="13">
        <v>1.2727272727272727</v>
      </c>
      <c r="X212" s="13">
        <v>1.3636363636363635</v>
      </c>
      <c r="Y212" s="13">
        <v>-9.0909090909090828E-2</v>
      </c>
      <c r="Z212" s="13">
        <v>0.53846153846153844</v>
      </c>
      <c r="AA212" s="13">
        <v>1.4615384615384615</v>
      </c>
      <c r="AB212" s="13">
        <v>-0.92307692307692302</v>
      </c>
      <c r="AC212" s="13">
        <v>0.76470588235294112</v>
      </c>
      <c r="AD212" s="13">
        <v>1.1764705882352942</v>
      </c>
      <c r="AE212" s="13">
        <v>-0.41176470588235303</v>
      </c>
      <c r="AF212" s="13">
        <v>1</v>
      </c>
      <c r="AG212" s="13">
        <v>1.7894736842105263</v>
      </c>
      <c r="AH212" s="13">
        <v>-0.78947368421052633</v>
      </c>
      <c r="AI212" s="13">
        <v>3</v>
      </c>
      <c r="AJ212" s="13">
        <v>0</v>
      </c>
      <c r="AK212" s="13">
        <v>22</v>
      </c>
      <c r="AL212" s="13">
        <v>38</v>
      </c>
      <c r="AM212" s="13">
        <v>0.91666666666666663</v>
      </c>
      <c r="AN212" s="13">
        <v>1.0555555555555556</v>
      </c>
      <c r="AO212" s="22">
        <v>211</v>
      </c>
    </row>
    <row r="213" spans="1:41" x14ac:dyDescent="0.25">
      <c r="A213" t="s">
        <v>47</v>
      </c>
      <c r="B213" t="s">
        <v>164</v>
      </c>
      <c r="C213" t="s">
        <v>105</v>
      </c>
      <c r="D213" t="s">
        <v>124</v>
      </c>
      <c r="E213" t="s">
        <v>43</v>
      </c>
      <c r="F213" s="11">
        <v>0.77083333333333337</v>
      </c>
      <c r="G213">
        <v>1700</v>
      </c>
      <c r="H213">
        <v>7</v>
      </c>
      <c r="J213" t="s">
        <v>56</v>
      </c>
      <c r="K213" t="s">
        <v>49</v>
      </c>
      <c r="L213">
        <v>4</v>
      </c>
      <c r="M213">
        <v>2</v>
      </c>
      <c r="N213" t="s">
        <v>32</v>
      </c>
      <c r="O213" t="s">
        <v>31</v>
      </c>
      <c r="P213" s="13">
        <v>2</v>
      </c>
      <c r="Q213" s="13">
        <v>1.2173913043478262</v>
      </c>
      <c r="R213" s="13">
        <v>0.91304347826086951</v>
      </c>
      <c r="S213" s="13">
        <v>0.30434782608695665</v>
      </c>
      <c r="T213" s="13">
        <v>0.89189189189189189</v>
      </c>
      <c r="U213" s="13">
        <v>1.5135135135135136</v>
      </c>
      <c r="V213" s="13">
        <v>-0.62162162162162171</v>
      </c>
      <c r="W213" s="13">
        <v>1.3636363636363635</v>
      </c>
      <c r="X213" s="13">
        <v>1.9090909090909092</v>
      </c>
      <c r="Y213" s="13">
        <v>-0.54545454545454564</v>
      </c>
      <c r="Z213" s="13">
        <v>1.0833333333333333</v>
      </c>
      <c r="AA213" s="13">
        <v>2.25</v>
      </c>
      <c r="AB213" s="13">
        <v>-1.1666666666666667</v>
      </c>
      <c r="AC213" s="13">
        <v>0.76470588235294112</v>
      </c>
      <c r="AD213" s="13">
        <v>1.1764705882352942</v>
      </c>
      <c r="AE213" s="13">
        <v>-0.41176470588235303</v>
      </c>
      <c r="AF213" s="13">
        <v>1</v>
      </c>
      <c r="AG213" s="13">
        <v>1.8</v>
      </c>
      <c r="AH213" s="13">
        <v>-0.8</v>
      </c>
      <c r="AI213" s="13">
        <v>3</v>
      </c>
      <c r="AJ213" s="13">
        <v>0</v>
      </c>
      <c r="AK213" s="13">
        <v>25</v>
      </c>
      <c r="AL213" s="13">
        <v>38</v>
      </c>
      <c r="AM213" s="13">
        <v>1.0869565217391304</v>
      </c>
      <c r="AN213" s="13">
        <v>1.027027027027027</v>
      </c>
      <c r="AO213" s="22">
        <v>212</v>
      </c>
    </row>
    <row r="214" spans="1:41" x14ac:dyDescent="0.25">
      <c r="A214" t="s">
        <v>47</v>
      </c>
      <c r="B214" t="s">
        <v>139</v>
      </c>
      <c r="C214" t="s">
        <v>105</v>
      </c>
      <c r="D214" t="s">
        <v>134</v>
      </c>
      <c r="E214" t="s">
        <v>64</v>
      </c>
      <c r="F214" s="11">
        <v>0.72916666666666663</v>
      </c>
      <c r="G214">
        <v>4000</v>
      </c>
      <c r="H214">
        <v>7</v>
      </c>
      <c r="J214" t="s">
        <v>49</v>
      </c>
      <c r="K214" t="s">
        <v>71</v>
      </c>
      <c r="L214">
        <v>0</v>
      </c>
      <c r="M214">
        <v>0</v>
      </c>
      <c r="N214" t="s">
        <v>30</v>
      </c>
      <c r="O214" t="s">
        <v>30</v>
      </c>
      <c r="P214" s="13">
        <v>0</v>
      </c>
      <c r="Q214" s="13">
        <v>0.92105263157894735</v>
      </c>
      <c r="R214" s="13">
        <v>0.52631578947368418</v>
      </c>
      <c r="S214" s="13">
        <v>0.39473684210526316</v>
      </c>
      <c r="T214" s="13">
        <v>1.96</v>
      </c>
      <c r="U214" s="13">
        <v>1.1599999999999999</v>
      </c>
      <c r="V214" s="13">
        <v>0.8</v>
      </c>
      <c r="W214" s="13">
        <v>0.76470588235294112</v>
      </c>
      <c r="X214" s="13">
        <v>1.1764705882352942</v>
      </c>
      <c r="Y214" s="13">
        <v>-0.41176470588235303</v>
      </c>
      <c r="Z214" s="13">
        <v>1.0476190476190477</v>
      </c>
      <c r="AA214" s="13">
        <v>1.9047619047619047</v>
      </c>
      <c r="AB214" s="13">
        <v>-0.85714285714285698</v>
      </c>
      <c r="AC214" s="13">
        <v>1.9166666666666667</v>
      </c>
      <c r="AD214" s="13">
        <v>1.4166666666666667</v>
      </c>
      <c r="AE214" s="13">
        <v>0.5</v>
      </c>
      <c r="AF214" s="13">
        <v>2</v>
      </c>
      <c r="AG214" s="13">
        <v>0.92307692307692313</v>
      </c>
      <c r="AH214" s="13">
        <v>1.0769230769230769</v>
      </c>
      <c r="AI214" s="13">
        <v>1</v>
      </c>
      <c r="AJ214" s="13">
        <v>1</v>
      </c>
      <c r="AK214" s="13">
        <v>38</v>
      </c>
      <c r="AL214" s="13">
        <v>46</v>
      </c>
      <c r="AM214" s="13">
        <v>1</v>
      </c>
      <c r="AN214" s="13">
        <v>1.84</v>
      </c>
      <c r="AO214" s="22">
        <v>213</v>
      </c>
    </row>
    <row r="215" spans="1:41" x14ac:dyDescent="0.25">
      <c r="A215" t="s">
        <v>41</v>
      </c>
      <c r="B215" t="s">
        <v>169</v>
      </c>
      <c r="C215" t="s">
        <v>35</v>
      </c>
      <c r="D215" t="s">
        <v>36</v>
      </c>
      <c r="E215" t="s">
        <v>64</v>
      </c>
      <c r="F215" s="11">
        <v>0.66666666666666663</v>
      </c>
      <c r="G215">
        <v>1600</v>
      </c>
      <c r="H215">
        <v>45</v>
      </c>
      <c r="J215" t="s">
        <v>205</v>
      </c>
      <c r="K215" t="s">
        <v>71</v>
      </c>
      <c r="L215">
        <v>0</v>
      </c>
      <c r="M215">
        <v>2</v>
      </c>
      <c r="N215" t="s">
        <v>31</v>
      </c>
      <c r="O215" t="s">
        <v>32</v>
      </c>
      <c r="P215" s="13">
        <v>-2</v>
      </c>
      <c r="Q215" s="13">
        <v>0</v>
      </c>
      <c r="R215" s="13">
        <v>0</v>
      </c>
      <c r="S215" s="13">
        <v>0</v>
      </c>
      <c r="T215" s="13">
        <v>1.8846153846153846</v>
      </c>
      <c r="U215" s="13">
        <v>1.1153846153846154</v>
      </c>
      <c r="V215" s="13">
        <v>0.76923076923076916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1.9166666666666667</v>
      </c>
      <c r="AD215" s="13">
        <v>1.4166666666666667</v>
      </c>
      <c r="AE215" s="13">
        <v>0.5</v>
      </c>
      <c r="AF215" s="13">
        <v>1.8571428571428572</v>
      </c>
      <c r="AG215" s="13">
        <v>0.8571428571428571</v>
      </c>
      <c r="AH215" s="13">
        <v>1</v>
      </c>
      <c r="AI215" s="13">
        <v>0</v>
      </c>
      <c r="AJ215" s="13">
        <v>3</v>
      </c>
      <c r="AK215" s="13">
        <v>0</v>
      </c>
      <c r="AL215" s="13">
        <v>47</v>
      </c>
      <c r="AM215" s="13">
        <v>0</v>
      </c>
      <c r="AN215" s="13">
        <v>1.8076923076923077</v>
      </c>
      <c r="AO215" s="22">
        <v>214</v>
      </c>
    </row>
    <row r="216" spans="1:41" x14ac:dyDescent="0.25">
      <c r="A216" t="s">
        <v>47</v>
      </c>
      <c r="B216" t="s">
        <v>48</v>
      </c>
      <c r="C216" t="s">
        <v>35</v>
      </c>
      <c r="D216" t="s">
        <v>36</v>
      </c>
      <c r="E216" t="s">
        <v>43</v>
      </c>
      <c r="F216" s="11">
        <v>0.66666666666666663</v>
      </c>
      <c r="G216">
        <v>17800</v>
      </c>
      <c r="H216">
        <v>6</v>
      </c>
      <c r="J216" t="s">
        <v>71</v>
      </c>
      <c r="K216" t="s">
        <v>76</v>
      </c>
      <c r="L216">
        <v>2</v>
      </c>
      <c r="M216">
        <v>2</v>
      </c>
      <c r="N216" t="s">
        <v>30</v>
      </c>
      <c r="O216" t="s">
        <v>30</v>
      </c>
      <c r="P216" s="13">
        <v>0</v>
      </c>
      <c r="Q216" s="13">
        <v>1.8888888888888888</v>
      </c>
      <c r="R216" s="13">
        <v>0.62962962962962965</v>
      </c>
      <c r="S216" s="13">
        <v>1.2592592592592591</v>
      </c>
      <c r="T216" s="13">
        <v>1.52</v>
      </c>
      <c r="U216" s="13">
        <v>1.36</v>
      </c>
      <c r="V216" s="13">
        <v>0.15999999999999992</v>
      </c>
      <c r="W216" s="13">
        <v>1.9166666666666667</v>
      </c>
      <c r="X216" s="13">
        <v>1.4166666666666667</v>
      </c>
      <c r="Y216" s="13">
        <v>0.5</v>
      </c>
      <c r="Z216" s="13">
        <v>1.8666666666666667</v>
      </c>
      <c r="AA216" s="13">
        <v>0.8</v>
      </c>
      <c r="AB216" s="13">
        <v>1.0666666666666667</v>
      </c>
      <c r="AC216" s="13">
        <v>1.5384615384615385</v>
      </c>
      <c r="AD216" s="13">
        <v>1.1538461538461537</v>
      </c>
      <c r="AE216" s="13">
        <v>0.3846153846153848</v>
      </c>
      <c r="AF216" s="13">
        <v>1.5</v>
      </c>
      <c r="AG216" s="13">
        <v>1.5833333333333333</v>
      </c>
      <c r="AH216" s="13">
        <v>-8.3333333333333259E-2</v>
      </c>
      <c r="AI216" s="13">
        <v>1</v>
      </c>
      <c r="AJ216" s="13">
        <v>1</v>
      </c>
      <c r="AK216" s="13">
        <v>50</v>
      </c>
      <c r="AL216" s="13">
        <v>37</v>
      </c>
      <c r="AM216" s="13">
        <v>1.8518518518518519</v>
      </c>
      <c r="AN216" s="13">
        <v>1.48</v>
      </c>
      <c r="AO216" s="22">
        <v>215</v>
      </c>
    </row>
    <row r="217" spans="1:41" x14ac:dyDescent="0.25">
      <c r="A217" t="s">
        <v>47</v>
      </c>
      <c r="B217" t="s">
        <v>206</v>
      </c>
      <c r="C217" t="s">
        <v>35</v>
      </c>
      <c r="D217" t="s">
        <v>54</v>
      </c>
      <c r="E217" t="s">
        <v>64</v>
      </c>
      <c r="F217" s="11">
        <v>0.6875</v>
      </c>
      <c r="G217">
        <v>4700</v>
      </c>
      <c r="H217">
        <v>7</v>
      </c>
      <c r="J217" t="s">
        <v>56</v>
      </c>
      <c r="K217" t="s">
        <v>71</v>
      </c>
      <c r="L217">
        <v>3</v>
      </c>
      <c r="M217">
        <v>1</v>
      </c>
      <c r="N217" t="s">
        <v>32</v>
      </c>
      <c r="O217" t="s">
        <v>31</v>
      </c>
      <c r="P217" s="13">
        <v>2</v>
      </c>
      <c r="Q217" s="13">
        <v>1.3333333333333333</v>
      </c>
      <c r="R217" s="13">
        <v>0.95833333333333337</v>
      </c>
      <c r="S217" s="13">
        <v>0.37499999999999989</v>
      </c>
      <c r="T217" s="13">
        <v>1.8928571428571428</v>
      </c>
      <c r="U217" s="13">
        <v>1.1071428571428572</v>
      </c>
      <c r="V217" s="13">
        <v>0.78571428571428559</v>
      </c>
      <c r="W217" s="13">
        <v>1.5833333333333333</v>
      </c>
      <c r="X217" s="13">
        <v>1.9166666666666667</v>
      </c>
      <c r="Y217" s="13">
        <v>-0.33333333333333348</v>
      </c>
      <c r="Z217" s="13">
        <v>1.0833333333333333</v>
      </c>
      <c r="AA217" s="13">
        <v>2.25</v>
      </c>
      <c r="AB217" s="13">
        <v>-1.1666666666666667</v>
      </c>
      <c r="AC217" s="13">
        <v>1.9230769230769231</v>
      </c>
      <c r="AD217" s="13">
        <v>1.4615384615384615</v>
      </c>
      <c r="AE217" s="13">
        <v>0.46153846153846168</v>
      </c>
      <c r="AF217" s="13">
        <v>1.8666666666666667</v>
      </c>
      <c r="AG217" s="13">
        <v>0.8</v>
      </c>
      <c r="AH217" s="13">
        <v>1.0666666666666667</v>
      </c>
      <c r="AI217" s="13">
        <v>3</v>
      </c>
      <c r="AJ217" s="13">
        <v>0</v>
      </c>
      <c r="AK217" s="13">
        <v>28</v>
      </c>
      <c r="AL217" s="13">
        <v>51</v>
      </c>
      <c r="AM217" s="13">
        <v>1.1666666666666667</v>
      </c>
      <c r="AN217" s="13">
        <v>1.8214285714285714</v>
      </c>
      <c r="AO217" s="22">
        <v>216</v>
      </c>
    </row>
    <row r="218" spans="1:41" x14ac:dyDescent="0.25">
      <c r="A218" t="s">
        <v>47</v>
      </c>
      <c r="B218" t="s">
        <v>175</v>
      </c>
      <c r="C218" t="s">
        <v>35</v>
      </c>
      <c r="D218" t="s">
        <v>70</v>
      </c>
      <c r="E218" t="s">
        <v>43</v>
      </c>
      <c r="F218" s="11">
        <v>0.66666666666666663</v>
      </c>
      <c r="G218">
        <v>5631</v>
      </c>
      <c r="H218">
        <v>6</v>
      </c>
      <c r="J218" t="s">
        <v>58</v>
      </c>
      <c r="K218" t="s">
        <v>71</v>
      </c>
      <c r="L218">
        <v>2</v>
      </c>
      <c r="M218">
        <v>2</v>
      </c>
      <c r="N218" t="s">
        <v>30</v>
      </c>
      <c r="O218" t="s">
        <v>30</v>
      </c>
      <c r="P218" s="13">
        <v>0</v>
      </c>
      <c r="Q218" s="13">
        <v>0.92</v>
      </c>
      <c r="R218" s="13">
        <v>0.64</v>
      </c>
      <c r="S218" s="13">
        <v>0.28000000000000003</v>
      </c>
      <c r="T218" s="13">
        <v>1.8620689655172413</v>
      </c>
      <c r="U218" s="13">
        <v>1.1724137931034482</v>
      </c>
      <c r="V218" s="13">
        <v>0.68965517241379315</v>
      </c>
      <c r="W218" s="13">
        <v>1.3333333333333333</v>
      </c>
      <c r="X218" s="13">
        <v>1.3333333333333333</v>
      </c>
      <c r="Y218" s="13">
        <v>0</v>
      </c>
      <c r="Z218" s="13">
        <v>0.53846153846153844</v>
      </c>
      <c r="AA218" s="13">
        <v>1.4615384615384615</v>
      </c>
      <c r="AB218" s="13">
        <v>-0.92307692307692302</v>
      </c>
      <c r="AC218" s="13">
        <v>1.9230769230769231</v>
      </c>
      <c r="AD218" s="13">
        <v>1.4615384615384615</v>
      </c>
      <c r="AE218" s="13">
        <v>0.46153846153846168</v>
      </c>
      <c r="AF218" s="13">
        <v>1.8125</v>
      </c>
      <c r="AG218" s="13">
        <v>0.9375</v>
      </c>
      <c r="AH218" s="13">
        <v>0.875</v>
      </c>
      <c r="AI218" s="13">
        <v>1</v>
      </c>
      <c r="AJ218" s="13">
        <v>1</v>
      </c>
      <c r="AK218" s="13">
        <v>25</v>
      </c>
      <c r="AL218" s="13">
        <v>51</v>
      </c>
      <c r="AM218" s="13">
        <v>1</v>
      </c>
      <c r="AN218" s="13">
        <v>1.7586206896551724</v>
      </c>
      <c r="AO218" s="22">
        <v>217</v>
      </c>
    </row>
    <row r="219" spans="1:41" x14ac:dyDescent="0.25">
      <c r="A219" t="s">
        <v>41</v>
      </c>
      <c r="B219" t="s">
        <v>151</v>
      </c>
      <c r="C219" t="s">
        <v>35</v>
      </c>
      <c r="D219" t="s">
        <v>70</v>
      </c>
      <c r="E219" t="s">
        <v>46</v>
      </c>
      <c r="F219" s="11">
        <v>0.85416666666666663</v>
      </c>
      <c r="G219">
        <v>4100</v>
      </c>
      <c r="H219">
        <v>4</v>
      </c>
      <c r="J219" t="s">
        <v>207</v>
      </c>
      <c r="K219" t="s">
        <v>71</v>
      </c>
      <c r="L219">
        <v>0</v>
      </c>
      <c r="M219">
        <v>4</v>
      </c>
      <c r="N219" t="s">
        <v>31</v>
      </c>
      <c r="O219" t="s">
        <v>32</v>
      </c>
      <c r="P219" s="13">
        <v>-4</v>
      </c>
      <c r="Q219" s="13">
        <v>0</v>
      </c>
      <c r="R219" s="13">
        <v>0</v>
      </c>
      <c r="S219" s="13">
        <v>0</v>
      </c>
      <c r="T219" s="13">
        <v>1.8666666666666667</v>
      </c>
      <c r="U219" s="13">
        <v>1.2</v>
      </c>
      <c r="V219" s="13">
        <v>0.66666666666666674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1.9230769230769231</v>
      </c>
      <c r="AD219" s="13">
        <v>1.4615384615384615</v>
      </c>
      <c r="AE219" s="13">
        <v>0.46153846153846168</v>
      </c>
      <c r="AF219" s="13">
        <v>1.8235294117647058</v>
      </c>
      <c r="AG219" s="13">
        <v>1</v>
      </c>
      <c r="AH219" s="13">
        <v>0.82352941176470584</v>
      </c>
      <c r="AI219" s="13">
        <v>0</v>
      </c>
      <c r="AJ219" s="13">
        <v>3</v>
      </c>
      <c r="AK219" s="13">
        <v>0</v>
      </c>
      <c r="AL219" s="13">
        <v>52</v>
      </c>
      <c r="AM219" s="13">
        <v>0</v>
      </c>
      <c r="AN219" s="13">
        <v>1.7333333333333334</v>
      </c>
      <c r="AO219" s="22">
        <v>218</v>
      </c>
    </row>
    <row r="220" spans="1:41" x14ac:dyDescent="0.25">
      <c r="A220" t="s">
        <v>47</v>
      </c>
      <c r="B220" t="s">
        <v>178</v>
      </c>
      <c r="C220" t="s">
        <v>35</v>
      </c>
      <c r="D220" t="s">
        <v>70</v>
      </c>
      <c r="E220" t="s">
        <v>43</v>
      </c>
      <c r="F220" s="11">
        <v>0.77083333333333337</v>
      </c>
      <c r="G220">
        <v>7800</v>
      </c>
      <c r="H220">
        <v>7</v>
      </c>
      <c r="J220" t="s">
        <v>76</v>
      </c>
      <c r="K220" t="s">
        <v>71</v>
      </c>
      <c r="L220">
        <v>0</v>
      </c>
      <c r="M220">
        <v>1</v>
      </c>
      <c r="N220" t="s">
        <v>31</v>
      </c>
      <c r="O220" t="s">
        <v>32</v>
      </c>
      <c r="P220" s="13">
        <v>-1</v>
      </c>
      <c r="Q220" s="13">
        <v>1.5384615384615385</v>
      </c>
      <c r="R220" s="13">
        <v>0.57692307692307687</v>
      </c>
      <c r="S220" s="13">
        <v>0.96153846153846168</v>
      </c>
      <c r="T220" s="13">
        <v>1.935483870967742</v>
      </c>
      <c r="U220" s="13">
        <v>1.1612903225806452</v>
      </c>
      <c r="V220" s="13">
        <v>0.77419354838709675</v>
      </c>
      <c r="W220" s="13">
        <v>1.5384615384615385</v>
      </c>
      <c r="X220" s="13">
        <v>1.1538461538461537</v>
      </c>
      <c r="Y220" s="13">
        <v>0.3846153846153848</v>
      </c>
      <c r="Z220" s="13">
        <v>1.5384615384615385</v>
      </c>
      <c r="AA220" s="13">
        <v>1.6153846153846154</v>
      </c>
      <c r="AB220" s="13">
        <v>-7.6923076923076872E-2</v>
      </c>
      <c r="AC220" s="13">
        <v>1.9230769230769231</v>
      </c>
      <c r="AD220" s="13">
        <v>1.4615384615384615</v>
      </c>
      <c r="AE220" s="13">
        <v>0.46153846153846168</v>
      </c>
      <c r="AF220" s="13">
        <v>1.9444444444444444</v>
      </c>
      <c r="AG220" s="13">
        <v>0.94444444444444442</v>
      </c>
      <c r="AH220" s="13">
        <v>1</v>
      </c>
      <c r="AI220" s="13">
        <v>0</v>
      </c>
      <c r="AJ220" s="13">
        <v>3</v>
      </c>
      <c r="AK220" s="13">
        <v>38</v>
      </c>
      <c r="AL220" s="13">
        <v>55</v>
      </c>
      <c r="AM220" s="13">
        <v>1.4615384615384615</v>
      </c>
      <c r="AN220" s="13">
        <v>1.7741935483870968</v>
      </c>
      <c r="AO220" s="22">
        <v>219</v>
      </c>
    </row>
    <row r="221" spans="1:41" x14ac:dyDescent="0.25">
      <c r="A221" t="s">
        <v>47</v>
      </c>
      <c r="B221" t="s">
        <v>91</v>
      </c>
      <c r="C221" t="s">
        <v>35</v>
      </c>
      <c r="D221" t="s">
        <v>84</v>
      </c>
      <c r="E221" t="s">
        <v>43</v>
      </c>
      <c r="F221" s="11">
        <v>0.66666666666666663</v>
      </c>
      <c r="G221">
        <v>16800</v>
      </c>
      <c r="H221">
        <v>3</v>
      </c>
      <c r="J221" t="s">
        <v>71</v>
      </c>
      <c r="K221" t="s">
        <v>56</v>
      </c>
      <c r="L221">
        <v>1</v>
      </c>
      <c r="M221">
        <v>0</v>
      </c>
      <c r="N221" t="s">
        <v>32</v>
      </c>
      <c r="O221" t="s">
        <v>31</v>
      </c>
      <c r="P221" s="13">
        <v>1</v>
      </c>
      <c r="Q221" s="13">
        <v>1.90625</v>
      </c>
      <c r="R221" s="13">
        <v>0.59375</v>
      </c>
      <c r="S221" s="13">
        <v>1.3125</v>
      </c>
      <c r="T221" s="13">
        <v>1.4</v>
      </c>
      <c r="U221" s="13">
        <v>2.04</v>
      </c>
      <c r="V221" s="13">
        <v>-0.64000000000000012</v>
      </c>
      <c r="W221" s="13">
        <v>1.9230769230769231</v>
      </c>
      <c r="X221" s="13">
        <v>1.4615384615384615</v>
      </c>
      <c r="Y221" s="13">
        <v>0.46153846153846168</v>
      </c>
      <c r="Z221" s="13">
        <v>1.8947368421052631</v>
      </c>
      <c r="AA221" s="13">
        <v>0.89473684210526316</v>
      </c>
      <c r="AB221" s="13">
        <v>0.99999999999999989</v>
      </c>
      <c r="AC221" s="13">
        <v>1.6923076923076923</v>
      </c>
      <c r="AD221" s="13">
        <v>1.8461538461538463</v>
      </c>
      <c r="AE221" s="13">
        <v>-0.15384615384615397</v>
      </c>
      <c r="AF221" s="13">
        <v>1.0833333333333333</v>
      </c>
      <c r="AG221" s="13">
        <v>2.25</v>
      </c>
      <c r="AH221" s="13">
        <v>-1.1666666666666667</v>
      </c>
      <c r="AI221" s="13">
        <v>3</v>
      </c>
      <c r="AJ221" s="13">
        <v>0</v>
      </c>
      <c r="AK221" s="13">
        <v>58</v>
      </c>
      <c r="AL221" s="13">
        <v>31</v>
      </c>
      <c r="AM221" s="13">
        <v>1.8125</v>
      </c>
      <c r="AN221" s="13">
        <v>1.24</v>
      </c>
      <c r="AO221" s="22">
        <v>220</v>
      </c>
    </row>
    <row r="222" spans="1:41" x14ac:dyDescent="0.25">
      <c r="A222" t="s">
        <v>47</v>
      </c>
      <c r="B222" t="s">
        <v>98</v>
      </c>
      <c r="C222" t="s">
        <v>35</v>
      </c>
      <c r="D222" t="s">
        <v>93</v>
      </c>
      <c r="E222" t="s">
        <v>46</v>
      </c>
      <c r="F222" s="11">
        <v>0.85416666666666663</v>
      </c>
      <c r="G222">
        <v>13400</v>
      </c>
      <c r="H222">
        <v>3</v>
      </c>
      <c r="J222" t="s">
        <v>71</v>
      </c>
      <c r="K222" t="s">
        <v>58</v>
      </c>
      <c r="L222">
        <v>1</v>
      </c>
      <c r="M222">
        <v>2</v>
      </c>
      <c r="N222" t="s">
        <v>31</v>
      </c>
      <c r="O222" t="s">
        <v>32</v>
      </c>
      <c r="P222" s="13">
        <v>-1</v>
      </c>
      <c r="Q222" s="13">
        <v>1.8787878787878789</v>
      </c>
      <c r="R222" s="13">
        <v>0.5757575757575758</v>
      </c>
      <c r="S222" s="13">
        <v>1.3030303030303032</v>
      </c>
      <c r="T222" s="13">
        <v>0.96153846153846156</v>
      </c>
      <c r="U222" s="13">
        <v>1.4230769230769231</v>
      </c>
      <c r="V222" s="13">
        <v>-0.46153846153846156</v>
      </c>
      <c r="W222" s="13">
        <v>1.8571428571428572</v>
      </c>
      <c r="X222" s="13">
        <v>1.3571428571428572</v>
      </c>
      <c r="Y222" s="13">
        <v>0.5</v>
      </c>
      <c r="Z222" s="13">
        <v>1.8947368421052631</v>
      </c>
      <c r="AA222" s="13">
        <v>0.89473684210526316</v>
      </c>
      <c r="AB222" s="13">
        <v>0.99999999999999989</v>
      </c>
      <c r="AC222" s="13">
        <v>1.3846153846153846</v>
      </c>
      <c r="AD222" s="13">
        <v>1.3846153846153846</v>
      </c>
      <c r="AE222" s="13">
        <v>0</v>
      </c>
      <c r="AF222" s="13">
        <v>0.53846153846153844</v>
      </c>
      <c r="AG222" s="13">
        <v>1.4615384615384615</v>
      </c>
      <c r="AH222" s="13">
        <v>-0.92307692307692302</v>
      </c>
      <c r="AI222" s="13">
        <v>0</v>
      </c>
      <c r="AJ222" s="13">
        <v>3</v>
      </c>
      <c r="AK222" s="13">
        <v>61</v>
      </c>
      <c r="AL222" s="13">
        <v>26</v>
      </c>
      <c r="AM222" s="13">
        <v>1.8484848484848484</v>
      </c>
      <c r="AN222" s="13">
        <v>1</v>
      </c>
      <c r="AO222" s="22">
        <v>221</v>
      </c>
    </row>
    <row r="223" spans="1:41" x14ac:dyDescent="0.25">
      <c r="A223" t="s">
        <v>47</v>
      </c>
      <c r="B223" t="s">
        <v>185</v>
      </c>
      <c r="C223" t="s">
        <v>35</v>
      </c>
      <c r="D223" t="s">
        <v>100</v>
      </c>
      <c r="E223" t="s">
        <v>43</v>
      </c>
      <c r="F223" s="11">
        <v>0.66666666666666663</v>
      </c>
      <c r="G223">
        <v>14400</v>
      </c>
      <c r="H223">
        <v>7</v>
      </c>
      <c r="J223" t="s">
        <v>71</v>
      </c>
      <c r="K223" t="s">
        <v>76</v>
      </c>
      <c r="L223">
        <v>2</v>
      </c>
      <c r="M223">
        <v>2</v>
      </c>
      <c r="N223" t="s">
        <v>30</v>
      </c>
      <c r="O223" t="s">
        <v>30</v>
      </c>
      <c r="P223" s="13">
        <v>0</v>
      </c>
      <c r="Q223" s="13">
        <v>1.8529411764705883</v>
      </c>
      <c r="R223" s="13">
        <v>0.61764705882352944</v>
      </c>
      <c r="S223" s="13">
        <v>1.2352941176470589</v>
      </c>
      <c r="T223" s="13">
        <v>1.4814814814814814</v>
      </c>
      <c r="U223" s="13">
        <v>1.3703703703703705</v>
      </c>
      <c r="V223" s="13">
        <v>0.11111111111111094</v>
      </c>
      <c r="W223" s="13">
        <v>1.8</v>
      </c>
      <c r="X223" s="13">
        <v>1.4</v>
      </c>
      <c r="Y223" s="13">
        <v>0.40000000000000013</v>
      </c>
      <c r="Z223" s="13">
        <v>1.8947368421052631</v>
      </c>
      <c r="AA223" s="13">
        <v>0.89473684210526316</v>
      </c>
      <c r="AB223" s="13">
        <v>0.99999999999999989</v>
      </c>
      <c r="AC223" s="13">
        <v>1.4285714285714286</v>
      </c>
      <c r="AD223" s="13">
        <v>1.1428571428571428</v>
      </c>
      <c r="AE223" s="13">
        <v>0.28571428571428581</v>
      </c>
      <c r="AF223" s="13">
        <v>1.5384615384615385</v>
      </c>
      <c r="AG223" s="13">
        <v>1.6153846153846154</v>
      </c>
      <c r="AH223" s="13">
        <v>-7.6923076923076872E-2</v>
      </c>
      <c r="AI223" s="13">
        <v>1</v>
      </c>
      <c r="AJ223" s="13">
        <v>1</v>
      </c>
      <c r="AK223" s="13">
        <v>61</v>
      </c>
      <c r="AL223" s="13">
        <v>38</v>
      </c>
      <c r="AM223" s="13">
        <v>1.7941176470588236</v>
      </c>
      <c r="AN223" s="13">
        <v>1.4074074074074074</v>
      </c>
      <c r="AO223" s="22">
        <v>222</v>
      </c>
    </row>
    <row r="224" spans="1:41" x14ac:dyDescent="0.25">
      <c r="A224" t="s">
        <v>47</v>
      </c>
      <c r="B224" t="s">
        <v>208</v>
      </c>
      <c r="C224" t="s">
        <v>105</v>
      </c>
      <c r="D224" t="s">
        <v>106</v>
      </c>
      <c r="E224" t="s">
        <v>64</v>
      </c>
      <c r="F224" s="11">
        <v>0.6875</v>
      </c>
      <c r="G224">
        <v>3200</v>
      </c>
      <c r="H224">
        <v>7</v>
      </c>
      <c r="J224" t="s">
        <v>56</v>
      </c>
      <c r="K224" t="s">
        <v>71</v>
      </c>
      <c r="L224">
        <v>2</v>
      </c>
      <c r="M224">
        <v>1</v>
      </c>
      <c r="N224" t="s">
        <v>32</v>
      </c>
      <c r="O224" t="s">
        <v>31</v>
      </c>
      <c r="P224" s="13">
        <v>1</v>
      </c>
      <c r="Q224" s="13">
        <v>1.3461538461538463</v>
      </c>
      <c r="R224" s="13">
        <v>0.92307692307692313</v>
      </c>
      <c r="S224" s="13">
        <v>0.42307692307692313</v>
      </c>
      <c r="T224" s="13">
        <v>1.8571428571428572</v>
      </c>
      <c r="U224" s="13">
        <v>1.1428571428571428</v>
      </c>
      <c r="V224" s="13">
        <v>0.71428571428571441</v>
      </c>
      <c r="W224" s="13">
        <v>1.6923076923076923</v>
      </c>
      <c r="X224" s="13">
        <v>1.8461538461538463</v>
      </c>
      <c r="Y224" s="13">
        <v>-0.15384615384615397</v>
      </c>
      <c r="Z224" s="13">
        <v>1</v>
      </c>
      <c r="AA224" s="13">
        <v>2.1538461538461537</v>
      </c>
      <c r="AB224" s="13">
        <v>-1.1538461538461537</v>
      </c>
      <c r="AC224" s="13">
        <v>1.8125</v>
      </c>
      <c r="AD224" s="13">
        <v>1.4375</v>
      </c>
      <c r="AE224" s="13">
        <v>0.375</v>
      </c>
      <c r="AF224" s="13">
        <v>1.8947368421052631</v>
      </c>
      <c r="AG224" s="13">
        <v>0.89473684210526316</v>
      </c>
      <c r="AH224" s="13">
        <v>0.99999999999999989</v>
      </c>
      <c r="AI224" s="13">
        <v>3</v>
      </c>
      <c r="AJ224" s="13">
        <v>0</v>
      </c>
      <c r="AK224" s="13">
        <v>31</v>
      </c>
      <c r="AL224" s="13">
        <v>62</v>
      </c>
      <c r="AM224" s="13">
        <v>1.1923076923076923</v>
      </c>
      <c r="AN224" s="13">
        <v>1.7714285714285714</v>
      </c>
      <c r="AO224" s="22">
        <v>223</v>
      </c>
    </row>
    <row r="225" spans="1:41" x14ac:dyDescent="0.25">
      <c r="A225" t="s">
        <v>41</v>
      </c>
      <c r="B225" t="s">
        <v>113</v>
      </c>
      <c r="C225" t="s">
        <v>105</v>
      </c>
      <c r="D225" t="s">
        <v>106</v>
      </c>
      <c r="E225" t="s">
        <v>46</v>
      </c>
      <c r="F225" s="11">
        <v>0.85416666666666663</v>
      </c>
      <c r="G225">
        <v>7200</v>
      </c>
      <c r="H225">
        <v>4</v>
      </c>
      <c r="J225" t="s">
        <v>71</v>
      </c>
      <c r="K225" t="s">
        <v>195</v>
      </c>
      <c r="L225">
        <v>2</v>
      </c>
      <c r="M225">
        <v>1</v>
      </c>
      <c r="N225" t="s">
        <v>32</v>
      </c>
      <c r="O225" t="s">
        <v>31</v>
      </c>
      <c r="P225" s="13">
        <v>1</v>
      </c>
      <c r="Q225" s="13">
        <v>1.8333333333333333</v>
      </c>
      <c r="R225" s="13">
        <v>0.63888888888888884</v>
      </c>
      <c r="S225" s="13">
        <v>1.1944444444444444</v>
      </c>
      <c r="T225" s="13">
        <v>4</v>
      </c>
      <c r="U225" s="13">
        <v>1</v>
      </c>
      <c r="V225" s="13">
        <v>3</v>
      </c>
      <c r="W225" s="13">
        <v>1.8125</v>
      </c>
      <c r="X225" s="13">
        <v>1.4375</v>
      </c>
      <c r="Y225" s="13">
        <v>0.375</v>
      </c>
      <c r="Z225" s="13">
        <v>1.85</v>
      </c>
      <c r="AA225" s="13">
        <v>0.95</v>
      </c>
      <c r="AB225" s="13">
        <v>0.90000000000000013</v>
      </c>
      <c r="AC225" s="13">
        <v>4</v>
      </c>
      <c r="AD225" s="13">
        <v>1</v>
      </c>
      <c r="AE225" s="13">
        <v>3</v>
      </c>
      <c r="AF225" s="13">
        <v>0</v>
      </c>
      <c r="AG225" s="13">
        <v>0</v>
      </c>
      <c r="AH225" s="13">
        <v>0</v>
      </c>
      <c r="AI225" s="13">
        <v>3</v>
      </c>
      <c r="AJ225" s="13">
        <v>0</v>
      </c>
      <c r="AK225" s="13">
        <v>62</v>
      </c>
      <c r="AL225" s="13">
        <v>3</v>
      </c>
      <c r="AM225" s="13">
        <v>1.7222222222222223</v>
      </c>
      <c r="AN225" s="13">
        <v>3</v>
      </c>
      <c r="AO225" s="22">
        <v>224</v>
      </c>
    </row>
    <row r="226" spans="1:41" x14ac:dyDescent="0.25">
      <c r="A226" t="s">
        <v>47</v>
      </c>
      <c r="B226" t="s">
        <v>161</v>
      </c>
      <c r="C226" t="s">
        <v>105</v>
      </c>
      <c r="D226" t="s">
        <v>116</v>
      </c>
      <c r="E226" t="s">
        <v>43</v>
      </c>
      <c r="F226" s="11">
        <v>0.66666666666666663</v>
      </c>
      <c r="G226">
        <v>5193</v>
      </c>
      <c r="H226">
        <v>6</v>
      </c>
      <c r="J226" t="s">
        <v>58</v>
      </c>
      <c r="K226" t="s">
        <v>71</v>
      </c>
      <c r="L226">
        <v>0</v>
      </c>
      <c r="M226">
        <v>0</v>
      </c>
      <c r="N226" t="s">
        <v>30</v>
      </c>
      <c r="O226" t="s">
        <v>30</v>
      </c>
      <c r="P226" s="13">
        <v>0</v>
      </c>
      <c r="Q226" s="13">
        <v>1</v>
      </c>
      <c r="R226" s="13">
        <v>0.66666666666666663</v>
      </c>
      <c r="S226" s="13">
        <v>0.33333333333333337</v>
      </c>
      <c r="T226" s="13">
        <v>1.8378378378378379</v>
      </c>
      <c r="U226" s="13">
        <v>1.1621621621621621</v>
      </c>
      <c r="V226" s="13">
        <v>0.67567567567567588</v>
      </c>
      <c r="W226" s="13">
        <v>1.3846153846153846</v>
      </c>
      <c r="X226" s="13">
        <v>1.3846153846153846</v>
      </c>
      <c r="Y226" s="13">
        <v>0</v>
      </c>
      <c r="Z226" s="13">
        <v>0.6428571428571429</v>
      </c>
      <c r="AA226" s="13">
        <v>1.4285714285714286</v>
      </c>
      <c r="AB226" s="13">
        <v>-0.7857142857142857</v>
      </c>
      <c r="AC226" s="13">
        <v>1.8235294117647058</v>
      </c>
      <c r="AD226" s="13">
        <v>1.411764705882353</v>
      </c>
      <c r="AE226" s="13">
        <v>0.41176470588235281</v>
      </c>
      <c r="AF226" s="13">
        <v>1.85</v>
      </c>
      <c r="AG226" s="13">
        <v>0.95</v>
      </c>
      <c r="AH226" s="13">
        <v>0.90000000000000013</v>
      </c>
      <c r="AI226" s="13">
        <v>1</v>
      </c>
      <c r="AJ226" s="13">
        <v>1</v>
      </c>
      <c r="AK226" s="13">
        <v>29</v>
      </c>
      <c r="AL226" s="13">
        <v>65</v>
      </c>
      <c r="AM226" s="13">
        <v>1.0740740740740742</v>
      </c>
      <c r="AN226" s="13">
        <v>1.7567567567567568</v>
      </c>
      <c r="AO226" s="22">
        <v>225</v>
      </c>
    </row>
    <row r="227" spans="1:41" x14ac:dyDescent="0.25">
      <c r="A227" t="s">
        <v>47</v>
      </c>
      <c r="B227" t="s">
        <v>209</v>
      </c>
      <c r="C227" t="s">
        <v>105</v>
      </c>
      <c r="D227" t="s">
        <v>124</v>
      </c>
      <c r="E227" t="s">
        <v>64</v>
      </c>
      <c r="F227" s="11">
        <v>0.6875</v>
      </c>
      <c r="G227">
        <v>7100</v>
      </c>
      <c r="H227">
        <v>15</v>
      </c>
      <c r="J227" t="s">
        <v>76</v>
      </c>
      <c r="K227" t="s">
        <v>71</v>
      </c>
      <c r="L227">
        <v>2</v>
      </c>
      <c r="M227">
        <v>4</v>
      </c>
      <c r="N227" t="s">
        <v>31</v>
      </c>
      <c r="O227" t="s">
        <v>32</v>
      </c>
      <c r="P227" s="13">
        <v>-2</v>
      </c>
      <c r="Q227" s="13">
        <v>1.5</v>
      </c>
      <c r="R227" s="13">
        <v>0.5714285714285714</v>
      </c>
      <c r="S227" s="13">
        <v>0.9285714285714286</v>
      </c>
      <c r="T227" s="13">
        <v>1.7894736842105263</v>
      </c>
      <c r="U227" s="13">
        <v>1.131578947368421</v>
      </c>
      <c r="V227" s="13">
        <v>0.65789473684210531</v>
      </c>
      <c r="W227" s="13">
        <v>1.4285714285714286</v>
      </c>
      <c r="X227" s="13">
        <v>1.1428571428571428</v>
      </c>
      <c r="Y227" s="13">
        <v>0.28571428571428581</v>
      </c>
      <c r="Z227" s="13">
        <v>1.5714285714285714</v>
      </c>
      <c r="AA227" s="13">
        <v>1.6428571428571428</v>
      </c>
      <c r="AB227" s="13">
        <v>-7.1428571428571397E-2</v>
      </c>
      <c r="AC227" s="13">
        <v>1.8235294117647058</v>
      </c>
      <c r="AD227" s="13">
        <v>1.411764705882353</v>
      </c>
      <c r="AE227" s="13">
        <v>0.41176470588235281</v>
      </c>
      <c r="AF227" s="13">
        <v>1.7619047619047619</v>
      </c>
      <c r="AG227" s="13">
        <v>0.90476190476190477</v>
      </c>
      <c r="AH227" s="13">
        <v>0.8571428571428571</v>
      </c>
      <c r="AI227" s="13">
        <v>0</v>
      </c>
      <c r="AJ227" s="13">
        <v>3</v>
      </c>
      <c r="AK227" s="13">
        <v>39</v>
      </c>
      <c r="AL227" s="13">
        <v>66</v>
      </c>
      <c r="AM227" s="13">
        <v>1.3928571428571428</v>
      </c>
      <c r="AN227" s="13">
        <v>1.736842105263158</v>
      </c>
      <c r="AO227" s="22">
        <v>226</v>
      </c>
    </row>
    <row r="228" spans="1:41" x14ac:dyDescent="0.25">
      <c r="A228" t="s">
        <v>47</v>
      </c>
      <c r="B228" t="s">
        <v>130</v>
      </c>
      <c r="C228" t="s">
        <v>105</v>
      </c>
      <c r="D228" t="s">
        <v>124</v>
      </c>
      <c r="E228" t="s">
        <v>64</v>
      </c>
      <c r="F228" s="11">
        <v>0.6875</v>
      </c>
      <c r="G228">
        <v>18600</v>
      </c>
      <c r="H228">
        <v>4</v>
      </c>
      <c r="J228" t="s">
        <v>71</v>
      </c>
      <c r="K228" t="s">
        <v>56</v>
      </c>
      <c r="L228">
        <v>4</v>
      </c>
      <c r="M228">
        <v>1</v>
      </c>
      <c r="N228" t="s">
        <v>32</v>
      </c>
      <c r="O228" t="s">
        <v>31</v>
      </c>
      <c r="P228" s="13">
        <v>3</v>
      </c>
      <c r="Q228" s="13">
        <v>1.8461538461538463</v>
      </c>
      <c r="R228" s="13">
        <v>0.61538461538461542</v>
      </c>
      <c r="S228" s="13">
        <v>1.2307692307692308</v>
      </c>
      <c r="T228" s="13">
        <v>1.3703703703703705</v>
      </c>
      <c r="U228" s="13">
        <v>1.962962962962963</v>
      </c>
      <c r="V228" s="13">
        <v>-0.59259259259259256</v>
      </c>
      <c r="W228" s="13">
        <v>1.8235294117647058</v>
      </c>
      <c r="X228" s="13">
        <v>1.411764705882353</v>
      </c>
      <c r="Y228" s="13">
        <v>0.41176470588235281</v>
      </c>
      <c r="Z228" s="13">
        <v>1.8636363636363635</v>
      </c>
      <c r="AA228" s="13">
        <v>0.95454545454545459</v>
      </c>
      <c r="AB228" s="13">
        <v>0.90909090909090895</v>
      </c>
      <c r="AC228" s="13">
        <v>1.7142857142857142</v>
      </c>
      <c r="AD228" s="13">
        <v>1.7857142857142858</v>
      </c>
      <c r="AE228" s="13">
        <v>-7.1428571428571619E-2</v>
      </c>
      <c r="AF228" s="13">
        <v>1</v>
      </c>
      <c r="AG228" s="13">
        <v>2.1538461538461537</v>
      </c>
      <c r="AH228" s="13">
        <v>-1.1538461538461537</v>
      </c>
      <c r="AI228" s="13">
        <v>3</v>
      </c>
      <c r="AJ228" s="13">
        <v>0</v>
      </c>
      <c r="AK228" s="13">
        <v>69</v>
      </c>
      <c r="AL228" s="13">
        <v>34</v>
      </c>
      <c r="AM228" s="13">
        <v>1.7692307692307692</v>
      </c>
      <c r="AN228" s="13">
        <v>1.2592592592592593</v>
      </c>
      <c r="AO228" s="22">
        <v>227</v>
      </c>
    </row>
    <row r="229" spans="1:41" x14ac:dyDescent="0.25">
      <c r="A229" t="s">
        <v>47</v>
      </c>
      <c r="B229" t="s">
        <v>138</v>
      </c>
      <c r="C229" t="s">
        <v>105</v>
      </c>
      <c r="D229" t="s">
        <v>134</v>
      </c>
      <c r="E229" t="s">
        <v>64</v>
      </c>
      <c r="F229" s="11">
        <v>0.6875</v>
      </c>
      <c r="G229">
        <v>26100</v>
      </c>
      <c r="H229">
        <v>7</v>
      </c>
      <c r="J229" t="s">
        <v>71</v>
      </c>
      <c r="K229" t="s">
        <v>58</v>
      </c>
      <c r="L229">
        <v>4</v>
      </c>
      <c r="M229">
        <v>1</v>
      </c>
      <c r="N229" t="s">
        <v>32</v>
      </c>
      <c r="O229" t="s">
        <v>31</v>
      </c>
      <c r="P229" s="13">
        <v>3</v>
      </c>
      <c r="Q229" s="13">
        <v>1.9</v>
      </c>
      <c r="R229" s="13">
        <v>0.625</v>
      </c>
      <c r="S229" s="13">
        <v>1.2749999999999999</v>
      </c>
      <c r="T229" s="13">
        <v>0.9642857142857143</v>
      </c>
      <c r="U229" s="13">
        <v>1.3571428571428572</v>
      </c>
      <c r="V229" s="13">
        <v>-0.3928571428571429</v>
      </c>
      <c r="W229" s="13">
        <v>1.9444444444444444</v>
      </c>
      <c r="X229" s="13">
        <v>1.3888888888888888</v>
      </c>
      <c r="Y229" s="13">
        <v>0.55555555555555558</v>
      </c>
      <c r="Z229" s="13">
        <v>1.8636363636363635</v>
      </c>
      <c r="AA229" s="13">
        <v>0.95454545454545459</v>
      </c>
      <c r="AB229" s="13">
        <v>0.90909090909090895</v>
      </c>
      <c r="AC229" s="13">
        <v>1.2857142857142858</v>
      </c>
      <c r="AD229" s="13">
        <v>1.2857142857142858</v>
      </c>
      <c r="AE229" s="13">
        <v>0</v>
      </c>
      <c r="AF229" s="13">
        <v>0.6428571428571429</v>
      </c>
      <c r="AG229" s="13">
        <v>1.4285714285714286</v>
      </c>
      <c r="AH229" s="13">
        <v>-0.7857142857142857</v>
      </c>
      <c r="AI229" s="13">
        <v>3</v>
      </c>
      <c r="AJ229" s="13">
        <v>0</v>
      </c>
      <c r="AK229" s="13">
        <v>72</v>
      </c>
      <c r="AL229" s="13">
        <v>30</v>
      </c>
      <c r="AM229" s="13">
        <v>1.8</v>
      </c>
      <c r="AN229" s="13">
        <v>1.0714285714285714</v>
      </c>
      <c r="AO229" s="22">
        <v>228</v>
      </c>
    </row>
    <row r="230" spans="1:41" x14ac:dyDescent="0.25">
      <c r="A230" t="s">
        <v>41</v>
      </c>
      <c r="B230" t="s">
        <v>42</v>
      </c>
      <c r="C230" t="s">
        <v>35</v>
      </c>
      <c r="D230" t="s">
        <v>36</v>
      </c>
      <c r="E230" t="s">
        <v>43</v>
      </c>
      <c r="F230" s="11">
        <v>0.70833333333333337</v>
      </c>
      <c r="G230">
        <v>565</v>
      </c>
      <c r="H230">
        <v>45</v>
      </c>
      <c r="J230" t="s">
        <v>210</v>
      </c>
      <c r="K230" t="s">
        <v>56</v>
      </c>
      <c r="L230">
        <v>1</v>
      </c>
      <c r="M230">
        <v>3</v>
      </c>
      <c r="N230" t="s">
        <v>31</v>
      </c>
      <c r="O230" t="s">
        <v>32</v>
      </c>
      <c r="P230" s="13">
        <v>-2</v>
      </c>
      <c r="Q230" s="13">
        <v>0</v>
      </c>
      <c r="R230" s="13">
        <v>0</v>
      </c>
      <c r="S230" s="13">
        <v>0</v>
      </c>
      <c r="T230" s="13">
        <v>1.3571428571428572</v>
      </c>
      <c r="U230" s="13">
        <v>2.0357142857142856</v>
      </c>
      <c r="V230" s="13">
        <v>-0.67857142857142838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1.7142857142857142</v>
      </c>
      <c r="AD230" s="13">
        <v>1.7857142857142858</v>
      </c>
      <c r="AE230" s="13">
        <v>-7.1428571428571619E-2</v>
      </c>
      <c r="AF230" s="13">
        <v>1</v>
      </c>
      <c r="AG230" s="13">
        <v>2.2857142857142856</v>
      </c>
      <c r="AH230" s="13">
        <v>-1.2857142857142856</v>
      </c>
      <c r="AI230" s="13">
        <v>0</v>
      </c>
      <c r="AJ230" s="13">
        <v>3</v>
      </c>
      <c r="AK230" s="13">
        <v>0</v>
      </c>
      <c r="AL230" s="13">
        <v>34</v>
      </c>
      <c r="AM230" s="13">
        <v>0</v>
      </c>
      <c r="AN230" s="13">
        <v>1.2142857142857142</v>
      </c>
      <c r="AO230" s="22">
        <v>229</v>
      </c>
    </row>
    <row r="231" spans="1:41" x14ac:dyDescent="0.25">
      <c r="A231" t="s">
        <v>47</v>
      </c>
      <c r="B231" t="s">
        <v>146</v>
      </c>
      <c r="C231" t="s">
        <v>35</v>
      </c>
      <c r="D231" t="s">
        <v>36</v>
      </c>
      <c r="E231" t="s">
        <v>64</v>
      </c>
      <c r="F231" s="11">
        <v>0.77083333333333337</v>
      </c>
      <c r="G231">
        <v>1500</v>
      </c>
      <c r="H231">
        <v>8</v>
      </c>
      <c r="J231" t="s">
        <v>56</v>
      </c>
      <c r="K231" t="s">
        <v>58</v>
      </c>
      <c r="L231">
        <v>4</v>
      </c>
      <c r="M231">
        <v>1</v>
      </c>
      <c r="N231" t="s">
        <v>32</v>
      </c>
      <c r="O231" t="s">
        <v>31</v>
      </c>
      <c r="P231" s="13">
        <v>3</v>
      </c>
      <c r="Q231" s="13">
        <v>1.4137931034482758</v>
      </c>
      <c r="R231" s="13">
        <v>0.86206896551724133</v>
      </c>
      <c r="S231" s="13">
        <v>0.55172413793103448</v>
      </c>
      <c r="T231" s="13">
        <v>0.96551724137931039</v>
      </c>
      <c r="U231" s="13">
        <v>1.4482758620689655</v>
      </c>
      <c r="V231" s="13">
        <v>-0.48275862068965514</v>
      </c>
      <c r="W231" s="13">
        <v>1.7142857142857142</v>
      </c>
      <c r="X231" s="13">
        <v>1.7857142857142858</v>
      </c>
      <c r="Y231" s="13">
        <v>-7.1428571428571619E-2</v>
      </c>
      <c r="Z231" s="13">
        <v>1.1333333333333333</v>
      </c>
      <c r="AA231" s="13">
        <v>2.2000000000000002</v>
      </c>
      <c r="AB231" s="13">
        <v>-1.0666666666666669</v>
      </c>
      <c r="AC231" s="13">
        <v>1.2857142857142858</v>
      </c>
      <c r="AD231" s="13">
        <v>1.2857142857142858</v>
      </c>
      <c r="AE231" s="13">
        <v>0</v>
      </c>
      <c r="AF231" s="13">
        <v>0.66666666666666663</v>
      </c>
      <c r="AG231" s="13">
        <v>1.6</v>
      </c>
      <c r="AH231" s="13">
        <v>-0.93333333333333346</v>
      </c>
      <c r="AI231" s="13">
        <v>3</v>
      </c>
      <c r="AJ231" s="13">
        <v>0</v>
      </c>
      <c r="AK231" s="13">
        <v>37</v>
      </c>
      <c r="AL231" s="13">
        <v>30</v>
      </c>
      <c r="AM231" s="13">
        <v>1.2758620689655173</v>
      </c>
      <c r="AN231" s="13">
        <v>1.0344827586206897</v>
      </c>
      <c r="AO231" s="22">
        <v>230</v>
      </c>
    </row>
    <row r="232" spans="1:41" x14ac:dyDescent="0.25">
      <c r="A232" t="s">
        <v>47</v>
      </c>
      <c r="B232" t="s">
        <v>149</v>
      </c>
      <c r="C232" t="s">
        <v>35</v>
      </c>
      <c r="D232" t="s">
        <v>70</v>
      </c>
      <c r="E232" t="s">
        <v>43</v>
      </c>
      <c r="F232" s="11">
        <v>0.77083333333333337</v>
      </c>
      <c r="G232">
        <v>2200</v>
      </c>
      <c r="H232">
        <v>13</v>
      </c>
      <c r="J232" t="s">
        <v>76</v>
      </c>
      <c r="K232" t="s">
        <v>56</v>
      </c>
      <c r="L232">
        <v>0</v>
      </c>
      <c r="M232">
        <v>5</v>
      </c>
      <c r="N232" t="s">
        <v>31</v>
      </c>
      <c r="O232" t="s">
        <v>32</v>
      </c>
      <c r="P232" s="13">
        <v>-5</v>
      </c>
      <c r="Q232" s="13">
        <v>1.5172413793103448</v>
      </c>
      <c r="R232" s="13">
        <v>0.68965517241379315</v>
      </c>
      <c r="S232" s="13">
        <v>0.8275862068965516</v>
      </c>
      <c r="T232" s="13">
        <v>1.5</v>
      </c>
      <c r="U232" s="13">
        <v>1.9666666666666666</v>
      </c>
      <c r="V232" s="13">
        <v>-0.46666666666666656</v>
      </c>
      <c r="W232" s="13">
        <v>1.4666666666666666</v>
      </c>
      <c r="X232" s="13">
        <v>1.3333333333333333</v>
      </c>
      <c r="Y232" s="13">
        <v>0.1333333333333333</v>
      </c>
      <c r="Z232" s="13">
        <v>1.5714285714285714</v>
      </c>
      <c r="AA232" s="13">
        <v>1.6428571428571428</v>
      </c>
      <c r="AB232" s="13">
        <v>-7.1428571428571397E-2</v>
      </c>
      <c r="AC232" s="13">
        <v>1.8666666666666667</v>
      </c>
      <c r="AD232" s="13">
        <v>1.7333333333333334</v>
      </c>
      <c r="AE232" s="13">
        <v>0.1333333333333333</v>
      </c>
      <c r="AF232" s="13">
        <v>1.1333333333333333</v>
      </c>
      <c r="AG232" s="13">
        <v>2.2000000000000002</v>
      </c>
      <c r="AH232" s="13">
        <v>-1.0666666666666669</v>
      </c>
      <c r="AI232" s="13">
        <v>0</v>
      </c>
      <c r="AJ232" s="13">
        <v>3</v>
      </c>
      <c r="AK232" s="13">
        <v>39</v>
      </c>
      <c r="AL232" s="13">
        <v>40</v>
      </c>
      <c r="AM232" s="13">
        <v>1.3448275862068966</v>
      </c>
      <c r="AN232" s="13">
        <v>1.3333333333333333</v>
      </c>
      <c r="AO232" s="22">
        <v>231</v>
      </c>
    </row>
    <row r="233" spans="1:41" x14ac:dyDescent="0.25">
      <c r="A233" t="s">
        <v>41</v>
      </c>
      <c r="B233" t="s">
        <v>211</v>
      </c>
      <c r="C233" t="s">
        <v>35</v>
      </c>
      <c r="D233" t="s">
        <v>70</v>
      </c>
      <c r="E233" t="s">
        <v>37</v>
      </c>
      <c r="F233" s="11">
        <v>0.79166666666666663</v>
      </c>
      <c r="G233">
        <v>1300</v>
      </c>
      <c r="H233">
        <v>3</v>
      </c>
      <c r="J233" t="s">
        <v>90</v>
      </c>
      <c r="K233" t="s">
        <v>56</v>
      </c>
      <c r="L233">
        <v>3</v>
      </c>
      <c r="M233">
        <v>1</v>
      </c>
      <c r="N233" t="s">
        <v>32</v>
      </c>
      <c r="O233" t="s">
        <v>31</v>
      </c>
      <c r="P233" s="13">
        <v>2</v>
      </c>
      <c r="Q233" s="13">
        <v>0</v>
      </c>
      <c r="R233" s="13">
        <v>3</v>
      </c>
      <c r="S233" s="13">
        <v>-3</v>
      </c>
      <c r="T233" s="13">
        <v>1.6129032258064515</v>
      </c>
      <c r="U233" s="13">
        <v>1.903225806451613</v>
      </c>
      <c r="V233" s="13">
        <v>-0.29032258064516148</v>
      </c>
      <c r="W233" s="13">
        <v>0</v>
      </c>
      <c r="X233" s="13">
        <v>3</v>
      </c>
      <c r="Y233" s="13">
        <v>-3</v>
      </c>
      <c r="Z233" s="13">
        <v>0</v>
      </c>
      <c r="AA233" s="13">
        <v>0</v>
      </c>
      <c r="AB233" s="13">
        <v>0</v>
      </c>
      <c r="AC233" s="13">
        <v>1.8666666666666667</v>
      </c>
      <c r="AD233" s="13">
        <v>1.7333333333333334</v>
      </c>
      <c r="AE233" s="13">
        <v>0.1333333333333333</v>
      </c>
      <c r="AF233" s="13">
        <v>1.375</v>
      </c>
      <c r="AG233" s="13">
        <v>2.0625</v>
      </c>
      <c r="AH233" s="13">
        <v>-0.6875</v>
      </c>
      <c r="AI233" s="13">
        <v>3</v>
      </c>
      <c r="AJ233" s="13">
        <v>0</v>
      </c>
      <c r="AK233" s="13">
        <v>0</v>
      </c>
      <c r="AL233" s="13">
        <v>43</v>
      </c>
      <c r="AM233" s="13">
        <v>0</v>
      </c>
      <c r="AN233" s="13">
        <v>1.3870967741935485</v>
      </c>
      <c r="AO233" s="22">
        <v>232</v>
      </c>
    </row>
    <row r="234" spans="1:41" x14ac:dyDescent="0.25">
      <c r="A234" t="s">
        <v>47</v>
      </c>
      <c r="B234" t="s">
        <v>85</v>
      </c>
      <c r="C234" t="s">
        <v>35</v>
      </c>
      <c r="D234" t="s">
        <v>84</v>
      </c>
      <c r="E234" t="s">
        <v>43</v>
      </c>
      <c r="F234" s="11">
        <v>0.77083333333333337</v>
      </c>
      <c r="G234">
        <v>5072</v>
      </c>
      <c r="H234">
        <v>14</v>
      </c>
      <c r="J234" t="s">
        <v>58</v>
      </c>
      <c r="K234" t="s">
        <v>56</v>
      </c>
      <c r="L234">
        <v>2</v>
      </c>
      <c r="M234">
        <v>2</v>
      </c>
      <c r="N234" t="s">
        <v>30</v>
      </c>
      <c r="O234" t="s">
        <v>30</v>
      </c>
      <c r="P234" s="13">
        <v>0</v>
      </c>
      <c r="Q234" s="13">
        <v>0.96666666666666667</v>
      </c>
      <c r="R234" s="13">
        <v>0.6</v>
      </c>
      <c r="S234" s="13">
        <v>0.3666666666666667</v>
      </c>
      <c r="T234" s="13">
        <v>1.59375</v>
      </c>
      <c r="U234" s="13">
        <v>1.9375</v>
      </c>
      <c r="V234" s="13">
        <v>-0.34375</v>
      </c>
      <c r="W234" s="13">
        <v>1.2857142857142858</v>
      </c>
      <c r="X234" s="13">
        <v>1.2857142857142858</v>
      </c>
      <c r="Y234" s="13">
        <v>0</v>
      </c>
      <c r="Z234" s="13">
        <v>0.6875</v>
      </c>
      <c r="AA234" s="13">
        <v>1.75</v>
      </c>
      <c r="AB234" s="13">
        <v>-1.0625</v>
      </c>
      <c r="AC234" s="13">
        <v>1.8666666666666667</v>
      </c>
      <c r="AD234" s="13">
        <v>1.7333333333333334</v>
      </c>
      <c r="AE234" s="13">
        <v>0.1333333333333333</v>
      </c>
      <c r="AF234" s="13">
        <v>1.3529411764705883</v>
      </c>
      <c r="AG234" s="13">
        <v>2.1176470588235294</v>
      </c>
      <c r="AH234" s="13">
        <v>-0.76470588235294112</v>
      </c>
      <c r="AI234" s="13">
        <v>1</v>
      </c>
      <c r="AJ234" s="13">
        <v>1</v>
      </c>
      <c r="AK234" s="13">
        <v>30</v>
      </c>
      <c r="AL234" s="13">
        <v>43</v>
      </c>
      <c r="AM234" s="13">
        <v>1</v>
      </c>
      <c r="AN234" s="13">
        <v>1.34375</v>
      </c>
      <c r="AO234" s="22">
        <v>233</v>
      </c>
    </row>
    <row r="235" spans="1:41" x14ac:dyDescent="0.25">
      <c r="A235" t="s">
        <v>47</v>
      </c>
      <c r="B235" t="s">
        <v>182</v>
      </c>
      <c r="C235" t="s">
        <v>35</v>
      </c>
      <c r="D235" t="s">
        <v>93</v>
      </c>
      <c r="E235" t="s">
        <v>43</v>
      </c>
      <c r="F235" s="11">
        <v>0.77083333333333337</v>
      </c>
      <c r="G235">
        <v>1056</v>
      </c>
      <c r="H235">
        <v>7</v>
      </c>
      <c r="J235" t="s">
        <v>56</v>
      </c>
      <c r="K235" t="s">
        <v>76</v>
      </c>
      <c r="L235">
        <v>2</v>
      </c>
      <c r="M235">
        <v>0</v>
      </c>
      <c r="N235" t="s">
        <v>32</v>
      </c>
      <c r="O235" t="s">
        <v>31</v>
      </c>
      <c r="P235" s="13">
        <v>2</v>
      </c>
      <c r="Q235" s="13">
        <v>1.606060606060606</v>
      </c>
      <c r="R235" s="13">
        <v>0.78787878787878785</v>
      </c>
      <c r="S235" s="13">
        <v>0.81818181818181812</v>
      </c>
      <c r="T235" s="13">
        <v>1.4666666666666666</v>
      </c>
      <c r="U235" s="13">
        <v>1.6</v>
      </c>
      <c r="V235" s="13">
        <v>-0.13333333333333353</v>
      </c>
      <c r="W235" s="13">
        <v>1.8666666666666667</v>
      </c>
      <c r="X235" s="13">
        <v>1.7333333333333334</v>
      </c>
      <c r="Y235" s="13">
        <v>0.1333333333333333</v>
      </c>
      <c r="Z235" s="13">
        <v>1.3888888888888888</v>
      </c>
      <c r="AA235" s="13">
        <v>2.1111111111111112</v>
      </c>
      <c r="AB235" s="13">
        <v>-0.72222222222222232</v>
      </c>
      <c r="AC235" s="13">
        <v>1.375</v>
      </c>
      <c r="AD235" s="13">
        <v>1.5625</v>
      </c>
      <c r="AE235" s="13">
        <v>-0.1875</v>
      </c>
      <c r="AF235" s="13">
        <v>1.5714285714285714</v>
      </c>
      <c r="AG235" s="13">
        <v>1.6428571428571428</v>
      </c>
      <c r="AH235" s="13">
        <v>-7.1428571428571397E-2</v>
      </c>
      <c r="AI235" s="13">
        <v>3</v>
      </c>
      <c r="AJ235" s="13">
        <v>0</v>
      </c>
      <c r="AK235" s="13">
        <v>44</v>
      </c>
      <c r="AL235" s="13">
        <v>39</v>
      </c>
      <c r="AM235" s="13">
        <v>1.3333333333333333</v>
      </c>
      <c r="AN235" s="13">
        <v>1.3</v>
      </c>
      <c r="AO235" s="22">
        <v>234</v>
      </c>
    </row>
    <row r="236" spans="1:41" x14ac:dyDescent="0.25">
      <c r="A236" t="s">
        <v>47</v>
      </c>
      <c r="B236" t="s">
        <v>103</v>
      </c>
      <c r="C236" t="s">
        <v>35</v>
      </c>
      <c r="D236" t="s">
        <v>100</v>
      </c>
      <c r="E236" t="s">
        <v>43</v>
      </c>
      <c r="F236" s="11">
        <v>0.77083333333333337</v>
      </c>
      <c r="G236">
        <v>1400</v>
      </c>
      <c r="H236">
        <v>7</v>
      </c>
      <c r="J236" t="s">
        <v>56</v>
      </c>
      <c r="K236" t="s">
        <v>58</v>
      </c>
      <c r="L236">
        <v>3</v>
      </c>
      <c r="M236">
        <v>1</v>
      </c>
      <c r="N236" t="s">
        <v>32</v>
      </c>
      <c r="O236" t="s">
        <v>31</v>
      </c>
      <c r="P236" s="13">
        <v>2</v>
      </c>
      <c r="Q236" s="13">
        <v>1.6176470588235294</v>
      </c>
      <c r="R236" s="13">
        <v>0.76470588235294112</v>
      </c>
      <c r="S236" s="13">
        <v>0.85294117647058831</v>
      </c>
      <c r="T236" s="13">
        <v>1</v>
      </c>
      <c r="U236" s="13">
        <v>1.5483870967741935</v>
      </c>
      <c r="V236" s="13">
        <v>-0.54838709677419351</v>
      </c>
      <c r="W236" s="13">
        <v>1.875</v>
      </c>
      <c r="X236" s="13">
        <v>1.625</v>
      </c>
      <c r="Y236" s="13">
        <v>0.25</v>
      </c>
      <c r="Z236" s="13">
        <v>1.3888888888888888</v>
      </c>
      <c r="AA236" s="13">
        <v>2.1111111111111112</v>
      </c>
      <c r="AB236" s="13">
        <v>-0.72222222222222232</v>
      </c>
      <c r="AC236" s="13">
        <v>1.3333333333333333</v>
      </c>
      <c r="AD236" s="13">
        <v>1.3333333333333333</v>
      </c>
      <c r="AE236" s="13">
        <v>0</v>
      </c>
      <c r="AF236" s="13">
        <v>0.6875</v>
      </c>
      <c r="AG236" s="13">
        <v>1.75</v>
      </c>
      <c r="AH236" s="13">
        <v>-1.0625</v>
      </c>
      <c r="AI236" s="13">
        <v>3</v>
      </c>
      <c r="AJ236" s="13">
        <v>0</v>
      </c>
      <c r="AK236" s="13">
        <v>47</v>
      </c>
      <c r="AL236" s="13">
        <v>31</v>
      </c>
      <c r="AM236" s="13">
        <v>1.3823529411764706</v>
      </c>
      <c r="AN236" s="13">
        <v>1</v>
      </c>
      <c r="AO236" s="22">
        <v>235</v>
      </c>
    </row>
    <row r="237" spans="1:41" x14ac:dyDescent="0.25">
      <c r="A237" t="s">
        <v>47</v>
      </c>
      <c r="B237" t="s">
        <v>160</v>
      </c>
      <c r="C237" t="s">
        <v>105</v>
      </c>
      <c r="D237" t="s">
        <v>116</v>
      </c>
      <c r="E237" t="s">
        <v>43</v>
      </c>
      <c r="F237" s="11">
        <v>0.77083333333333337</v>
      </c>
      <c r="G237">
        <v>2100</v>
      </c>
      <c r="H237">
        <v>7</v>
      </c>
      <c r="J237" t="s">
        <v>76</v>
      </c>
      <c r="K237" t="s">
        <v>56</v>
      </c>
      <c r="L237">
        <v>3</v>
      </c>
      <c r="M237">
        <v>2</v>
      </c>
      <c r="N237" t="s">
        <v>32</v>
      </c>
      <c r="O237" t="s">
        <v>31</v>
      </c>
      <c r="P237" s="13">
        <v>1</v>
      </c>
      <c r="Q237" s="13">
        <v>1.4193548387096775</v>
      </c>
      <c r="R237" s="13">
        <v>0.80645161290322576</v>
      </c>
      <c r="S237" s="13">
        <v>0.61290322580645173</v>
      </c>
      <c r="T237" s="13">
        <v>1.6571428571428573</v>
      </c>
      <c r="U237" s="13">
        <v>1.8571428571428572</v>
      </c>
      <c r="V237" s="13">
        <v>-0.19999999999999996</v>
      </c>
      <c r="W237" s="13">
        <v>1.375</v>
      </c>
      <c r="X237" s="13">
        <v>1.5625</v>
      </c>
      <c r="Y237" s="13">
        <v>-0.1875</v>
      </c>
      <c r="Z237" s="13">
        <v>1.4666666666666666</v>
      </c>
      <c r="AA237" s="13">
        <v>1.6666666666666667</v>
      </c>
      <c r="AB237" s="13">
        <v>-0.20000000000000018</v>
      </c>
      <c r="AC237" s="13">
        <v>1.9411764705882353</v>
      </c>
      <c r="AD237" s="13">
        <v>1.588235294117647</v>
      </c>
      <c r="AE237" s="13">
        <v>0.35294117647058831</v>
      </c>
      <c r="AF237" s="13">
        <v>1.3888888888888888</v>
      </c>
      <c r="AG237" s="13">
        <v>2.1111111111111112</v>
      </c>
      <c r="AH237" s="13">
        <v>-0.72222222222222232</v>
      </c>
      <c r="AI237" s="13">
        <v>3</v>
      </c>
      <c r="AJ237" s="13">
        <v>0</v>
      </c>
      <c r="AK237" s="13">
        <v>39</v>
      </c>
      <c r="AL237" s="13">
        <v>50</v>
      </c>
      <c r="AM237" s="13">
        <v>1.2580645161290323</v>
      </c>
      <c r="AN237" s="13">
        <v>1.4285714285714286</v>
      </c>
      <c r="AO237" s="22">
        <v>236</v>
      </c>
    </row>
    <row r="238" spans="1:41" x14ac:dyDescent="0.25">
      <c r="A238" t="s">
        <v>47</v>
      </c>
      <c r="B238" t="s">
        <v>162</v>
      </c>
      <c r="C238" t="s">
        <v>105</v>
      </c>
      <c r="D238" t="s">
        <v>124</v>
      </c>
      <c r="E238" t="s">
        <v>43</v>
      </c>
      <c r="F238" s="11">
        <v>0.77083333333333337</v>
      </c>
      <c r="G238">
        <v>4069</v>
      </c>
      <c r="H238">
        <v>7</v>
      </c>
      <c r="J238" t="s">
        <v>58</v>
      </c>
      <c r="K238" t="s">
        <v>56</v>
      </c>
      <c r="L238">
        <v>1</v>
      </c>
      <c r="M238">
        <v>2</v>
      </c>
      <c r="N238" t="s">
        <v>31</v>
      </c>
      <c r="O238" t="s">
        <v>32</v>
      </c>
      <c r="P238" s="13">
        <v>-1</v>
      </c>
      <c r="Q238" s="13">
        <v>1</v>
      </c>
      <c r="R238" s="13">
        <v>0.625</v>
      </c>
      <c r="S238" s="13">
        <v>0.375</v>
      </c>
      <c r="T238" s="13">
        <v>1.6666666666666667</v>
      </c>
      <c r="U238" s="13">
        <v>1.8888888888888888</v>
      </c>
      <c r="V238" s="13">
        <v>-0.2222222222222221</v>
      </c>
      <c r="W238" s="13">
        <v>1.3333333333333333</v>
      </c>
      <c r="X238" s="13">
        <v>1.3333333333333333</v>
      </c>
      <c r="Y238" s="13">
        <v>0</v>
      </c>
      <c r="Z238" s="13">
        <v>0.70588235294117652</v>
      </c>
      <c r="AA238" s="13">
        <v>1.8235294117647058</v>
      </c>
      <c r="AB238" s="13">
        <v>-1.1176470588235294</v>
      </c>
      <c r="AC238" s="13">
        <v>1.9411764705882353</v>
      </c>
      <c r="AD238" s="13">
        <v>1.588235294117647</v>
      </c>
      <c r="AE238" s="13">
        <v>0.35294117647058831</v>
      </c>
      <c r="AF238" s="13">
        <v>1.4210526315789473</v>
      </c>
      <c r="AG238" s="13">
        <v>2.1578947368421053</v>
      </c>
      <c r="AH238" s="13">
        <v>-0.73684210526315796</v>
      </c>
      <c r="AI238" s="13">
        <v>0</v>
      </c>
      <c r="AJ238" s="13">
        <v>3</v>
      </c>
      <c r="AK238" s="13">
        <v>31</v>
      </c>
      <c r="AL238" s="13">
        <v>50</v>
      </c>
      <c r="AM238" s="13">
        <v>0.96875</v>
      </c>
      <c r="AN238" s="13">
        <v>1.3888888888888888</v>
      </c>
      <c r="AO238" s="22">
        <v>237</v>
      </c>
    </row>
    <row r="239" spans="1:41" x14ac:dyDescent="0.25">
      <c r="A239" t="s">
        <v>47</v>
      </c>
      <c r="B239" t="s">
        <v>189</v>
      </c>
      <c r="C239" t="s">
        <v>105</v>
      </c>
      <c r="D239" t="s">
        <v>134</v>
      </c>
      <c r="E239" t="s">
        <v>43</v>
      </c>
      <c r="F239" s="11">
        <v>0.77083333333333337</v>
      </c>
      <c r="G239">
        <v>3307</v>
      </c>
      <c r="H239">
        <v>7</v>
      </c>
      <c r="J239" t="s">
        <v>56</v>
      </c>
      <c r="K239" t="s">
        <v>76</v>
      </c>
      <c r="L239">
        <v>1</v>
      </c>
      <c r="M239">
        <v>1</v>
      </c>
      <c r="N239" t="s">
        <v>30</v>
      </c>
      <c r="O239" t="s">
        <v>30</v>
      </c>
      <c r="P239" s="13">
        <v>0</v>
      </c>
      <c r="Q239" s="13">
        <v>1.6756756756756757</v>
      </c>
      <c r="R239" s="13">
        <v>0.72972972972972971</v>
      </c>
      <c r="S239" s="13">
        <v>0.94594594594594594</v>
      </c>
      <c r="T239" s="13">
        <v>1.46875</v>
      </c>
      <c r="U239" s="13">
        <v>1.625</v>
      </c>
      <c r="V239" s="13">
        <v>-0.15625</v>
      </c>
      <c r="W239" s="13">
        <v>1.9411764705882353</v>
      </c>
      <c r="X239" s="13">
        <v>1.588235294117647</v>
      </c>
      <c r="Y239" s="13">
        <v>0.35294117647058831</v>
      </c>
      <c r="Z239" s="13">
        <v>1.45</v>
      </c>
      <c r="AA239" s="13">
        <v>2.1</v>
      </c>
      <c r="AB239" s="13">
        <v>-0.65000000000000013</v>
      </c>
      <c r="AC239" s="13">
        <v>1.4705882352941178</v>
      </c>
      <c r="AD239" s="13">
        <v>1.588235294117647</v>
      </c>
      <c r="AE239" s="13">
        <v>-0.11764705882352922</v>
      </c>
      <c r="AF239" s="13">
        <v>1.4666666666666666</v>
      </c>
      <c r="AG239" s="13">
        <v>1.6666666666666667</v>
      </c>
      <c r="AH239" s="13">
        <v>-0.20000000000000018</v>
      </c>
      <c r="AI239" s="13">
        <v>1</v>
      </c>
      <c r="AJ239" s="13">
        <v>1</v>
      </c>
      <c r="AK239" s="13">
        <v>53</v>
      </c>
      <c r="AL239" s="13">
        <v>42</v>
      </c>
      <c r="AM239" s="13">
        <v>1.4324324324324325</v>
      </c>
      <c r="AN239" s="13">
        <v>1.3125</v>
      </c>
      <c r="AO239" s="22">
        <v>238</v>
      </c>
    </row>
    <row r="240" spans="1:41" x14ac:dyDescent="0.25">
      <c r="A240" t="s">
        <v>41</v>
      </c>
      <c r="B240" t="s">
        <v>42</v>
      </c>
      <c r="C240" t="s">
        <v>35</v>
      </c>
      <c r="D240" t="s">
        <v>36</v>
      </c>
      <c r="E240" t="s">
        <v>43</v>
      </c>
      <c r="F240" s="11">
        <v>0.70833333333333337</v>
      </c>
      <c r="G240">
        <v>800</v>
      </c>
      <c r="H240">
        <v>45</v>
      </c>
      <c r="J240" t="s">
        <v>212</v>
      </c>
      <c r="K240" t="s">
        <v>76</v>
      </c>
      <c r="L240">
        <v>1</v>
      </c>
      <c r="M240">
        <v>6</v>
      </c>
      <c r="N240" t="s">
        <v>31</v>
      </c>
      <c r="O240" t="s">
        <v>32</v>
      </c>
      <c r="P240" s="13">
        <v>-5</v>
      </c>
      <c r="Q240" s="13">
        <v>0</v>
      </c>
      <c r="R240" s="13">
        <v>0</v>
      </c>
      <c r="S240" s="13">
        <v>0</v>
      </c>
      <c r="T240" s="13">
        <v>1.4545454545454546</v>
      </c>
      <c r="U240" s="13">
        <v>1.606060606060606</v>
      </c>
      <c r="V240" s="13">
        <v>-0.15151515151515138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1.4705882352941178</v>
      </c>
      <c r="AD240" s="13">
        <v>1.588235294117647</v>
      </c>
      <c r="AE240" s="13">
        <v>-0.11764705882352922</v>
      </c>
      <c r="AF240" s="13">
        <v>1.4375</v>
      </c>
      <c r="AG240" s="13">
        <v>1.625</v>
      </c>
      <c r="AH240" s="13">
        <v>-0.1875</v>
      </c>
      <c r="AI240" s="13">
        <v>0</v>
      </c>
      <c r="AJ240" s="13">
        <v>3</v>
      </c>
      <c r="AK240" s="13">
        <v>0</v>
      </c>
      <c r="AL240" s="13">
        <v>43</v>
      </c>
      <c r="AM240" s="13">
        <v>0</v>
      </c>
      <c r="AN240" s="13">
        <v>1.303030303030303</v>
      </c>
      <c r="AO240" s="22">
        <v>239</v>
      </c>
    </row>
    <row r="241" spans="1:41" x14ac:dyDescent="0.25">
      <c r="A241" t="s">
        <v>47</v>
      </c>
      <c r="B241" t="s">
        <v>67</v>
      </c>
      <c r="C241" t="s">
        <v>35</v>
      </c>
      <c r="D241" t="s">
        <v>54</v>
      </c>
      <c r="E241" t="s">
        <v>64</v>
      </c>
      <c r="F241" s="11">
        <v>0.6875</v>
      </c>
      <c r="G241">
        <v>4613</v>
      </c>
      <c r="H241">
        <v>7</v>
      </c>
      <c r="J241" t="s">
        <v>58</v>
      </c>
      <c r="K241" t="s">
        <v>76</v>
      </c>
      <c r="L241">
        <v>1</v>
      </c>
      <c r="M241">
        <v>0</v>
      </c>
      <c r="N241" t="s">
        <v>32</v>
      </c>
      <c r="O241" t="s">
        <v>31</v>
      </c>
      <c r="P241" s="13">
        <v>1</v>
      </c>
      <c r="Q241" s="13">
        <v>1</v>
      </c>
      <c r="R241" s="13">
        <v>0.66666666666666663</v>
      </c>
      <c r="S241" s="13">
        <v>0.33333333333333337</v>
      </c>
      <c r="T241" s="13">
        <v>1.588235294117647</v>
      </c>
      <c r="U241" s="13">
        <v>1.588235294117647</v>
      </c>
      <c r="V241" s="13">
        <v>0</v>
      </c>
      <c r="W241" s="13">
        <v>1.3125</v>
      </c>
      <c r="X241" s="13">
        <v>1.375</v>
      </c>
      <c r="Y241" s="13">
        <v>-6.25E-2</v>
      </c>
      <c r="Z241" s="13">
        <v>0.70588235294117652</v>
      </c>
      <c r="AA241" s="13">
        <v>1.8235294117647058</v>
      </c>
      <c r="AB241" s="13">
        <v>-1.1176470588235294</v>
      </c>
      <c r="AC241" s="13">
        <v>1.4705882352941178</v>
      </c>
      <c r="AD241" s="13">
        <v>1.588235294117647</v>
      </c>
      <c r="AE241" s="13">
        <v>-0.11764705882352922</v>
      </c>
      <c r="AF241" s="13">
        <v>1.7058823529411764</v>
      </c>
      <c r="AG241" s="13">
        <v>1.588235294117647</v>
      </c>
      <c r="AH241" s="13">
        <v>0.11764705882352944</v>
      </c>
      <c r="AI241" s="13">
        <v>3</v>
      </c>
      <c r="AJ241" s="13">
        <v>0</v>
      </c>
      <c r="AK241" s="13">
        <v>31</v>
      </c>
      <c r="AL241" s="13">
        <v>46</v>
      </c>
      <c r="AM241" s="13">
        <v>0.93939393939393945</v>
      </c>
      <c r="AN241" s="13">
        <v>1.3529411764705883</v>
      </c>
      <c r="AO241" s="22">
        <v>240</v>
      </c>
    </row>
    <row r="242" spans="1:41" x14ac:dyDescent="0.25">
      <c r="A242" t="s">
        <v>41</v>
      </c>
      <c r="B242" t="s">
        <v>211</v>
      </c>
      <c r="C242" t="s">
        <v>35</v>
      </c>
      <c r="D242" t="s">
        <v>70</v>
      </c>
      <c r="E242" t="s">
        <v>37</v>
      </c>
      <c r="F242" s="11">
        <v>0.79166666666666663</v>
      </c>
      <c r="G242">
        <v>500</v>
      </c>
      <c r="H242">
        <v>3</v>
      </c>
      <c r="J242" t="s">
        <v>213</v>
      </c>
      <c r="K242" t="s">
        <v>76</v>
      </c>
      <c r="L242">
        <v>1</v>
      </c>
      <c r="M242">
        <v>2</v>
      </c>
      <c r="N242" t="s">
        <v>31</v>
      </c>
      <c r="O242" t="s">
        <v>32</v>
      </c>
      <c r="P242" s="13">
        <v>-1</v>
      </c>
      <c r="Q242" s="13">
        <v>0</v>
      </c>
      <c r="R242" s="13">
        <v>0</v>
      </c>
      <c r="S242" s="13">
        <v>0</v>
      </c>
      <c r="T242" s="13">
        <v>1.5428571428571429</v>
      </c>
      <c r="U242" s="13">
        <v>1.5714285714285714</v>
      </c>
      <c r="V242" s="13">
        <v>-2.857142857142847E-2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1.4705882352941178</v>
      </c>
      <c r="AD242" s="13">
        <v>1.588235294117647</v>
      </c>
      <c r="AE242" s="13">
        <v>-0.11764705882352922</v>
      </c>
      <c r="AF242" s="13">
        <v>1.6111111111111112</v>
      </c>
      <c r="AG242" s="13">
        <v>1.5555555555555556</v>
      </c>
      <c r="AH242" s="13">
        <v>5.555555555555558E-2</v>
      </c>
      <c r="AI242" s="13">
        <v>0</v>
      </c>
      <c r="AJ242" s="13">
        <v>3</v>
      </c>
      <c r="AK242" s="13">
        <v>0</v>
      </c>
      <c r="AL242" s="13">
        <v>46</v>
      </c>
      <c r="AM242" s="13">
        <v>0</v>
      </c>
      <c r="AN242" s="13">
        <v>1.3142857142857143</v>
      </c>
      <c r="AO242" s="22">
        <v>241</v>
      </c>
    </row>
    <row r="243" spans="1:41" x14ac:dyDescent="0.25">
      <c r="A243" t="s">
        <v>41</v>
      </c>
      <c r="B243" t="s">
        <v>194</v>
      </c>
      <c r="C243" t="s">
        <v>35</v>
      </c>
      <c r="D243" t="s">
        <v>84</v>
      </c>
      <c r="E243" t="s">
        <v>37</v>
      </c>
      <c r="F243" s="11">
        <v>0.625</v>
      </c>
      <c r="G243">
        <v>600</v>
      </c>
      <c r="H243">
        <v>3</v>
      </c>
      <c r="J243" t="s">
        <v>214</v>
      </c>
      <c r="K243" t="s">
        <v>76</v>
      </c>
      <c r="L243">
        <v>0</v>
      </c>
      <c r="M243">
        <v>3</v>
      </c>
      <c r="N243" t="s">
        <v>31</v>
      </c>
      <c r="O243" t="s">
        <v>32</v>
      </c>
      <c r="P243" s="13">
        <v>-3</v>
      </c>
      <c r="Q243" s="13">
        <v>0</v>
      </c>
      <c r="R243" s="13">
        <v>0</v>
      </c>
      <c r="S243" s="13">
        <v>0</v>
      </c>
      <c r="T243" s="13">
        <v>1.5555555555555556</v>
      </c>
      <c r="U243" s="13">
        <v>1.5555555555555556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1.4705882352941178</v>
      </c>
      <c r="AD243" s="13">
        <v>1.588235294117647</v>
      </c>
      <c r="AE243" s="13">
        <v>-0.11764705882352922</v>
      </c>
      <c r="AF243" s="13">
        <v>1.631578947368421</v>
      </c>
      <c r="AG243" s="13">
        <v>1.5263157894736843</v>
      </c>
      <c r="AH243" s="13">
        <v>0.10526315789473673</v>
      </c>
      <c r="AI243" s="13">
        <v>0</v>
      </c>
      <c r="AJ243" s="13">
        <v>3</v>
      </c>
      <c r="AK243" s="13">
        <v>0</v>
      </c>
      <c r="AL243" s="13">
        <v>49</v>
      </c>
      <c r="AM243" s="13">
        <v>0</v>
      </c>
      <c r="AN243" s="13">
        <v>1.3611111111111112</v>
      </c>
      <c r="AO243" s="22">
        <v>242</v>
      </c>
    </row>
    <row r="244" spans="1:41" x14ac:dyDescent="0.25">
      <c r="A244" t="s">
        <v>47</v>
      </c>
      <c r="B244" t="s">
        <v>155</v>
      </c>
      <c r="C244" t="s">
        <v>35</v>
      </c>
      <c r="D244" t="s">
        <v>93</v>
      </c>
      <c r="E244" t="s">
        <v>43</v>
      </c>
      <c r="F244" s="11">
        <v>0.77083333333333337</v>
      </c>
      <c r="G244">
        <v>1950</v>
      </c>
      <c r="H244">
        <v>13</v>
      </c>
      <c r="J244" t="s">
        <v>76</v>
      </c>
      <c r="K244" t="s">
        <v>58</v>
      </c>
      <c r="L244">
        <v>1</v>
      </c>
      <c r="M244">
        <v>0</v>
      </c>
      <c r="N244" t="s">
        <v>32</v>
      </c>
      <c r="O244" t="s">
        <v>31</v>
      </c>
      <c r="P244" s="13">
        <v>1</v>
      </c>
      <c r="Q244" s="13">
        <v>1.5945945945945945</v>
      </c>
      <c r="R244" s="13">
        <v>0.72972972972972971</v>
      </c>
      <c r="S244" s="13">
        <v>0.8648648648648648</v>
      </c>
      <c r="T244" s="13">
        <v>1</v>
      </c>
      <c r="U244" s="13">
        <v>1.5588235294117647</v>
      </c>
      <c r="V244" s="13">
        <v>-0.55882352941176472</v>
      </c>
      <c r="W244" s="13">
        <v>1.4705882352941178</v>
      </c>
      <c r="X244" s="13">
        <v>1.588235294117647</v>
      </c>
      <c r="Y244" s="13">
        <v>-0.11764705882352922</v>
      </c>
      <c r="Z244" s="13">
        <v>1.7</v>
      </c>
      <c r="AA244" s="13">
        <v>1.45</v>
      </c>
      <c r="AB244" s="13">
        <v>0.25</v>
      </c>
      <c r="AC244" s="13">
        <v>1.2941176470588236</v>
      </c>
      <c r="AD244" s="13">
        <v>1.2941176470588236</v>
      </c>
      <c r="AE244" s="13">
        <v>0</v>
      </c>
      <c r="AF244" s="13">
        <v>0.70588235294117652</v>
      </c>
      <c r="AG244" s="13">
        <v>1.8235294117647058</v>
      </c>
      <c r="AH244" s="13">
        <v>-1.1176470588235294</v>
      </c>
      <c r="AI244" s="13">
        <v>3</v>
      </c>
      <c r="AJ244" s="13">
        <v>0</v>
      </c>
      <c r="AK244" s="13">
        <v>52</v>
      </c>
      <c r="AL244" s="13">
        <v>34</v>
      </c>
      <c r="AM244" s="13">
        <v>1.4054054054054055</v>
      </c>
      <c r="AN244" s="13">
        <v>1</v>
      </c>
      <c r="AO244" s="22">
        <v>243</v>
      </c>
    </row>
    <row r="245" spans="1:41" x14ac:dyDescent="0.25">
      <c r="A245" t="s">
        <v>47</v>
      </c>
      <c r="B245" t="s">
        <v>159</v>
      </c>
      <c r="C245" t="s">
        <v>105</v>
      </c>
      <c r="D245" t="s">
        <v>106</v>
      </c>
      <c r="E245" t="s">
        <v>43</v>
      </c>
      <c r="F245" s="11">
        <v>0.77083333333333337</v>
      </c>
      <c r="G245">
        <v>3113</v>
      </c>
      <c r="H245">
        <v>7</v>
      </c>
      <c r="J245" t="s">
        <v>58</v>
      </c>
      <c r="K245" t="s">
        <v>76</v>
      </c>
      <c r="L245">
        <v>1</v>
      </c>
      <c r="M245">
        <v>1</v>
      </c>
      <c r="N245" t="s">
        <v>30</v>
      </c>
      <c r="O245" t="s">
        <v>30</v>
      </c>
      <c r="P245" s="13">
        <v>0</v>
      </c>
      <c r="Q245" s="13">
        <v>0.97142857142857142</v>
      </c>
      <c r="R245" s="13">
        <v>0.62857142857142856</v>
      </c>
      <c r="S245" s="13">
        <v>0.34285714285714286</v>
      </c>
      <c r="T245" s="13">
        <v>1.5789473684210527</v>
      </c>
      <c r="U245" s="13">
        <v>1.4736842105263157</v>
      </c>
      <c r="V245" s="13">
        <v>0.10526315789473695</v>
      </c>
      <c r="W245" s="13">
        <v>1.2941176470588236</v>
      </c>
      <c r="X245" s="13">
        <v>1.2941176470588236</v>
      </c>
      <c r="Y245" s="13">
        <v>0</v>
      </c>
      <c r="Z245" s="13">
        <v>0.66666666666666663</v>
      </c>
      <c r="AA245" s="13">
        <v>1.7777777777777777</v>
      </c>
      <c r="AB245" s="13">
        <v>-1.1111111111111112</v>
      </c>
      <c r="AC245" s="13">
        <v>1.4444444444444444</v>
      </c>
      <c r="AD245" s="13">
        <v>1.5</v>
      </c>
      <c r="AE245" s="13">
        <v>-5.555555555555558E-2</v>
      </c>
      <c r="AF245" s="13">
        <v>1.7</v>
      </c>
      <c r="AG245" s="13">
        <v>1.45</v>
      </c>
      <c r="AH245" s="13">
        <v>0.25</v>
      </c>
      <c r="AI245" s="13">
        <v>1</v>
      </c>
      <c r="AJ245" s="13">
        <v>1</v>
      </c>
      <c r="AK245" s="13">
        <v>34</v>
      </c>
      <c r="AL245" s="13">
        <v>55</v>
      </c>
      <c r="AM245" s="13">
        <v>0.97142857142857142</v>
      </c>
      <c r="AN245" s="13">
        <v>1.4473684210526316</v>
      </c>
      <c r="AO245" s="22">
        <v>244</v>
      </c>
    </row>
    <row r="246" spans="1:41" x14ac:dyDescent="0.25">
      <c r="A246" t="s">
        <v>41</v>
      </c>
      <c r="B246" t="s">
        <v>215</v>
      </c>
      <c r="C246" t="s">
        <v>105</v>
      </c>
      <c r="D246" t="s">
        <v>106</v>
      </c>
      <c r="E246" t="s">
        <v>37</v>
      </c>
      <c r="F246" s="11">
        <v>0.8125</v>
      </c>
      <c r="G246">
        <v>500</v>
      </c>
      <c r="H246">
        <v>3</v>
      </c>
      <c r="J246" t="s">
        <v>76</v>
      </c>
      <c r="K246" t="s">
        <v>216</v>
      </c>
      <c r="L246">
        <v>4</v>
      </c>
      <c r="M246">
        <v>1</v>
      </c>
      <c r="N246" t="s">
        <v>32</v>
      </c>
      <c r="O246" t="s">
        <v>31</v>
      </c>
      <c r="P246" s="13">
        <v>3</v>
      </c>
      <c r="Q246" s="13">
        <v>1.5641025641025641</v>
      </c>
      <c r="R246" s="13">
        <v>0.69230769230769229</v>
      </c>
      <c r="S246" s="13">
        <v>0.87179487179487181</v>
      </c>
      <c r="T246" s="13">
        <v>0</v>
      </c>
      <c r="U246" s="13">
        <v>0</v>
      </c>
      <c r="V246" s="13">
        <v>0</v>
      </c>
      <c r="W246" s="13">
        <v>1.4444444444444444</v>
      </c>
      <c r="X246" s="13">
        <v>1.5</v>
      </c>
      <c r="Y246" s="13">
        <v>-5.555555555555558E-2</v>
      </c>
      <c r="Z246" s="13">
        <v>1.6666666666666667</v>
      </c>
      <c r="AA246" s="13">
        <v>1.4285714285714286</v>
      </c>
      <c r="AB246" s="13">
        <v>0.23809523809523814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3</v>
      </c>
      <c r="AJ246" s="13">
        <v>0</v>
      </c>
      <c r="AK246" s="13">
        <v>56</v>
      </c>
      <c r="AL246" s="13">
        <v>0</v>
      </c>
      <c r="AM246" s="13">
        <v>1.4358974358974359</v>
      </c>
      <c r="AN246" s="13">
        <v>0</v>
      </c>
      <c r="AO246" s="22">
        <v>245</v>
      </c>
    </row>
    <row r="247" spans="1:41" x14ac:dyDescent="0.25">
      <c r="A247" t="s">
        <v>47</v>
      </c>
      <c r="B247" t="s">
        <v>165</v>
      </c>
      <c r="C247" t="s">
        <v>105</v>
      </c>
      <c r="D247" t="s">
        <v>134</v>
      </c>
      <c r="E247" t="s">
        <v>43</v>
      </c>
      <c r="F247" s="11">
        <v>0.77083333333333337</v>
      </c>
      <c r="G247">
        <v>2400</v>
      </c>
      <c r="H247">
        <v>7</v>
      </c>
      <c r="J247" t="s">
        <v>76</v>
      </c>
      <c r="K247" t="s">
        <v>58</v>
      </c>
      <c r="L247">
        <v>0</v>
      </c>
      <c r="M247">
        <v>1</v>
      </c>
      <c r="N247" t="s">
        <v>31</v>
      </c>
      <c r="O247" t="s">
        <v>32</v>
      </c>
      <c r="P247" s="13">
        <v>-1</v>
      </c>
      <c r="Q247" s="13">
        <v>1.625</v>
      </c>
      <c r="R247" s="13">
        <v>0.7</v>
      </c>
      <c r="S247" s="13">
        <v>0.92500000000000004</v>
      </c>
      <c r="T247" s="13">
        <v>0.97222222222222221</v>
      </c>
      <c r="U247" s="13">
        <v>1.5277777777777777</v>
      </c>
      <c r="V247" s="13">
        <v>-0.55555555555555547</v>
      </c>
      <c r="W247" s="13">
        <v>1.5789473684210527</v>
      </c>
      <c r="X247" s="13">
        <v>1.4736842105263157</v>
      </c>
      <c r="Y247" s="13">
        <v>0.10526315789473695</v>
      </c>
      <c r="Z247" s="13">
        <v>1.6666666666666667</v>
      </c>
      <c r="AA247" s="13">
        <v>1.4285714285714286</v>
      </c>
      <c r="AB247" s="13">
        <v>0.23809523809523814</v>
      </c>
      <c r="AC247" s="13">
        <v>1.2777777777777777</v>
      </c>
      <c r="AD247" s="13">
        <v>1.2777777777777777</v>
      </c>
      <c r="AE247" s="13">
        <v>0</v>
      </c>
      <c r="AF247" s="13">
        <v>0.66666666666666663</v>
      </c>
      <c r="AG247" s="13">
        <v>1.7777777777777777</v>
      </c>
      <c r="AH247" s="13">
        <v>-1.1111111111111112</v>
      </c>
      <c r="AI247" s="13">
        <v>0</v>
      </c>
      <c r="AJ247" s="13">
        <v>3</v>
      </c>
      <c r="AK247" s="13">
        <v>59</v>
      </c>
      <c r="AL247" s="13">
        <v>35</v>
      </c>
      <c r="AM247" s="13">
        <v>1.4750000000000001</v>
      </c>
      <c r="AN247" s="13">
        <v>0.97222222222222221</v>
      </c>
      <c r="AO247" s="22">
        <v>246</v>
      </c>
    </row>
    <row r="248" spans="1:41" x14ac:dyDescent="0.25">
      <c r="A248" t="s">
        <v>59</v>
      </c>
      <c r="B248" t="s">
        <v>217</v>
      </c>
      <c r="C248" t="s">
        <v>35</v>
      </c>
      <c r="D248" t="s">
        <v>202</v>
      </c>
      <c r="E248" t="s">
        <v>61</v>
      </c>
      <c r="F248" s="11">
        <v>0.75</v>
      </c>
      <c r="G248">
        <v>1700</v>
      </c>
      <c r="H248">
        <v>45</v>
      </c>
      <c r="J248" t="s">
        <v>218</v>
      </c>
      <c r="K248" t="s">
        <v>58</v>
      </c>
      <c r="L248">
        <v>0</v>
      </c>
      <c r="M248">
        <v>1</v>
      </c>
      <c r="N248" t="s">
        <v>31</v>
      </c>
      <c r="O248" t="s">
        <v>32</v>
      </c>
      <c r="P248" s="13">
        <v>-1</v>
      </c>
      <c r="Q248" s="13">
        <v>0</v>
      </c>
      <c r="R248" s="13">
        <v>0</v>
      </c>
      <c r="S248" s="13">
        <v>0</v>
      </c>
      <c r="T248" s="13">
        <v>0.97297297297297303</v>
      </c>
      <c r="U248" s="13">
        <v>1.4864864864864864</v>
      </c>
      <c r="V248" s="13">
        <v>-0.51351351351351338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1.2777777777777777</v>
      </c>
      <c r="AD248" s="13">
        <v>1.2777777777777777</v>
      </c>
      <c r="AE248" s="13">
        <v>0</v>
      </c>
      <c r="AF248" s="13">
        <v>0.68421052631578949</v>
      </c>
      <c r="AG248" s="13">
        <v>1.6842105263157894</v>
      </c>
      <c r="AH248" s="13">
        <v>-0.99999999999999989</v>
      </c>
      <c r="AI248" s="13">
        <v>0</v>
      </c>
      <c r="AJ248" s="13">
        <v>3</v>
      </c>
      <c r="AK248" s="13">
        <v>0</v>
      </c>
      <c r="AL248" s="13">
        <v>38</v>
      </c>
      <c r="AM248" s="13">
        <v>0</v>
      </c>
      <c r="AN248" s="13">
        <v>1.027027027027027</v>
      </c>
      <c r="AO248" s="22">
        <v>247</v>
      </c>
    </row>
    <row r="249" spans="1:41" x14ac:dyDescent="0.25">
      <c r="A249" t="s">
        <v>47</v>
      </c>
      <c r="B249" t="s">
        <v>219</v>
      </c>
      <c r="C249" t="s">
        <v>35</v>
      </c>
      <c r="D249" t="s">
        <v>36</v>
      </c>
      <c r="E249" t="s">
        <v>61</v>
      </c>
      <c r="F249" s="11">
        <v>0.85416666666666663</v>
      </c>
      <c r="G249">
        <v>3335</v>
      </c>
      <c r="H249">
        <v>7</v>
      </c>
      <c r="J249" t="s">
        <v>58</v>
      </c>
      <c r="K249" t="s">
        <v>218</v>
      </c>
      <c r="L249">
        <v>1</v>
      </c>
      <c r="M249">
        <v>1</v>
      </c>
      <c r="N249" t="s">
        <v>30</v>
      </c>
      <c r="O249" t="s">
        <v>30</v>
      </c>
      <c r="P249" s="13">
        <v>0</v>
      </c>
      <c r="Q249" s="13">
        <v>0.97368421052631582</v>
      </c>
      <c r="R249" s="13">
        <v>0.60526315789473684</v>
      </c>
      <c r="S249" s="13">
        <v>0.36842105263157898</v>
      </c>
      <c r="T249" s="13">
        <v>0</v>
      </c>
      <c r="U249" s="13">
        <v>1</v>
      </c>
      <c r="V249" s="13">
        <v>-1</v>
      </c>
      <c r="W249" s="13">
        <v>1.2777777777777777</v>
      </c>
      <c r="X249" s="13">
        <v>1.2777777777777777</v>
      </c>
      <c r="Y249" s="13">
        <v>0</v>
      </c>
      <c r="Z249" s="13">
        <v>0.7</v>
      </c>
      <c r="AA249" s="13">
        <v>1.6</v>
      </c>
      <c r="AB249" s="13">
        <v>-0.90000000000000013</v>
      </c>
      <c r="AC249" s="13">
        <v>0</v>
      </c>
      <c r="AD249" s="13">
        <v>1</v>
      </c>
      <c r="AE249" s="13">
        <v>-1</v>
      </c>
      <c r="AF249" s="13">
        <v>0</v>
      </c>
      <c r="AG249" s="13">
        <v>0</v>
      </c>
      <c r="AH249" s="13">
        <v>0</v>
      </c>
      <c r="AI249" s="13">
        <v>1</v>
      </c>
      <c r="AJ249" s="13">
        <v>1</v>
      </c>
      <c r="AK249" s="13">
        <v>41</v>
      </c>
      <c r="AL249" s="13">
        <v>0</v>
      </c>
      <c r="AM249" s="13">
        <v>1.0789473684210527</v>
      </c>
      <c r="AN249" s="13">
        <v>0</v>
      </c>
      <c r="AO249" s="22">
        <v>248</v>
      </c>
    </row>
    <row r="250" spans="1:41" x14ac:dyDescent="0.25">
      <c r="A250" t="s">
        <v>59</v>
      </c>
      <c r="B250" t="s">
        <v>167</v>
      </c>
      <c r="C250" t="s">
        <v>35</v>
      </c>
      <c r="D250" t="s">
        <v>36</v>
      </c>
      <c r="E250" t="s">
        <v>61</v>
      </c>
      <c r="F250" s="11">
        <v>0.77083333333333337</v>
      </c>
      <c r="G250">
        <v>2811</v>
      </c>
      <c r="H250">
        <v>7</v>
      </c>
      <c r="J250" t="s">
        <v>58</v>
      </c>
      <c r="K250" t="s">
        <v>220</v>
      </c>
      <c r="L250">
        <v>1</v>
      </c>
      <c r="M250">
        <v>1</v>
      </c>
      <c r="N250" t="s">
        <v>30</v>
      </c>
      <c r="O250" t="s">
        <v>30</v>
      </c>
      <c r="P250" s="13">
        <v>0</v>
      </c>
      <c r="Q250" s="13">
        <v>0.97435897435897434</v>
      </c>
      <c r="R250" s="13">
        <v>0.61538461538461542</v>
      </c>
      <c r="S250" s="13">
        <v>0.35897435897435892</v>
      </c>
      <c r="T250" s="13">
        <v>0</v>
      </c>
      <c r="U250" s="13">
        <v>0</v>
      </c>
      <c r="V250" s="13">
        <v>0</v>
      </c>
      <c r="W250" s="13">
        <v>1.263157894736842</v>
      </c>
      <c r="X250" s="13">
        <v>1.263157894736842</v>
      </c>
      <c r="Y250" s="13">
        <v>0</v>
      </c>
      <c r="Z250" s="13">
        <v>0.7</v>
      </c>
      <c r="AA250" s="13">
        <v>1.6</v>
      </c>
      <c r="AB250" s="13">
        <v>-0.90000000000000013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1</v>
      </c>
      <c r="AJ250" s="13">
        <v>1</v>
      </c>
      <c r="AK250" s="13">
        <v>42</v>
      </c>
      <c r="AL250" s="13">
        <v>0</v>
      </c>
      <c r="AM250" s="13">
        <v>1.0769230769230769</v>
      </c>
      <c r="AN250" s="13">
        <v>0</v>
      </c>
      <c r="AO250" s="22">
        <v>249</v>
      </c>
    </row>
    <row r="251" spans="1:41" x14ac:dyDescent="0.25">
      <c r="A251" t="s">
        <v>41</v>
      </c>
      <c r="B251" t="s">
        <v>169</v>
      </c>
      <c r="C251" t="s">
        <v>35</v>
      </c>
      <c r="D251" t="s">
        <v>36</v>
      </c>
      <c r="E251" t="s">
        <v>64</v>
      </c>
      <c r="F251" s="11">
        <v>0.45833333333333331</v>
      </c>
      <c r="G251">
        <v>3000</v>
      </c>
      <c r="H251">
        <v>3</v>
      </c>
      <c r="J251" t="s">
        <v>221</v>
      </c>
      <c r="K251" t="s">
        <v>58</v>
      </c>
      <c r="L251">
        <v>1</v>
      </c>
      <c r="M251">
        <v>5</v>
      </c>
      <c r="N251" t="s">
        <v>31</v>
      </c>
      <c r="O251" t="s">
        <v>32</v>
      </c>
      <c r="P251" s="13">
        <v>-4</v>
      </c>
      <c r="Q251" s="13">
        <v>0</v>
      </c>
      <c r="R251" s="13">
        <v>0</v>
      </c>
      <c r="S251" s="13">
        <v>0</v>
      </c>
      <c r="T251" s="13">
        <v>0.97499999999999998</v>
      </c>
      <c r="U251" s="13">
        <v>1.425</v>
      </c>
      <c r="V251" s="13">
        <v>-0.45000000000000007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1.25</v>
      </c>
      <c r="AD251" s="13">
        <v>1.25</v>
      </c>
      <c r="AE251" s="13">
        <v>0</v>
      </c>
      <c r="AF251" s="13">
        <v>0.7</v>
      </c>
      <c r="AG251" s="13">
        <v>1.6</v>
      </c>
      <c r="AH251" s="13">
        <v>-0.90000000000000013</v>
      </c>
      <c r="AI251" s="13">
        <v>0</v>
      </c>
      <c r="AJ251" s="13">
        <v>3</v>
      </c>
      <c r="AK251" s="13">
        <v>0</v>
      </c>
      <c r="AL251" s="13">
        <v>43</v>
      </c>
      <c r="AM251" s="13">
        <v>0</v>
      </c>
      <c r="AN251" s="13">
        <v>1.075</v>
      </c>
      <c r="AO251" s="22">
        <v>250</v>
      </c>
    </row>
    <row r="252" spans="1:41" x14ac:dyDescent="0.25">
      <c r="A252" t="s">
        <v>59</v>
      </c>
      <c r="B252" t="s">
        <v>171</v>
      </c>
      <c r="C252" t="s">
        <v>35</v>
      </c>
      <c r="D252" t="s">
        <v>36</v>
      </c>
      <c r="E252" t="s">
        <v>61</v>
      </c>
      <c r="F252" s="11">
        <v>0.77083333333333337</v>
      </c>
      <c r="G252">
        <v>10100</v>
      </c>
      <c r="H252">
        <v>4</v>
      </c>
      <c r="J252" t="s">
        <v>220</v>
      </c>
      <c r="K252" t="s">
        <v>58</v>
      </c>
      <c r="L252">
        <v>0</v>
      </c>
      <c r="M252">
        <v>3</v>
      </c>
      <c r="N252" t="s">
        <v>31</v>
      </c>
      <c r="O252" t="s">
        <v>32</v>
      </c>
      <c r="P252" s="13">
        <v>-3</v>
      </c>
      <c r="Q252" s="13">
        <v>1</v>
      </c>
      <c r="R252" s="13">
        <v>0</v>
      </c>
      <c r="S252" s="13">
        <v>1</v>
      </c>
      <c r="T252" s="13">
        <v>1.0731707317073171</v>
      </c>
      <c r="U252" s="13">
        <v>1.4146341463414633</v>
      </c>
      <c r="V252" s="13">
        <v>-0.3414634146341462</v>
      </c>
      <c r="W252" s="13">
        <v>0</v>
      </c>
      <c r="X252" s="13">
        <v>0</v>
      </c>
      <c r="Y252" s="13">
        <v>0</v>
      </c>
      <c r="Z252" s="13">
        <v>1</v>
      </c>
      <c r="AA252" s="13">
        <v>1</v>
      </c>
      <c r="AB252" s="13">
        <v>0</v>
      </c>
      <c r="AC252" s="13">
        <v>1.25</v>
      </c>
      <c r="AD252" s="13">
        <v>1.25</v>
      </c>
      <c r="AE252" s="13">
        <v>0</v>
      </c>
      <c r="AF252" s="13">
        <v>0.90476190476190477</v>
      </c>
      <c r="AG252" s="13">
        <v>1.5714285714285714</v>
      </c>
      <c r="AH252" s="13">
        <v>-0.66666666666666663</v>
      </c>
      <c r="AI252" s="13">
        <v>0</v>
      </c>
      <c r="AJ252" s="13">
        <v>3</v>
      </c>
      <c r="AK252" s="13">
        <v>1</v>
      </c>
      <c r="AL252" s="13">
        <v>46</v>
      </c>
      <c r="AM252" s="13">
        <v>1</v>
      </c>
      <c r="AN252" s="13">
        <v>1.1219512195121952</v>
      </c>
      <c r="AO252" s="22">
        <v>251</v>
      </c>
    </row>
    <row r="253" spans="1:41" x14ac:dyDescent="0.25">
      <c r="A253" t="s">
        <v>59</v>
      </c>
      <c r="B253" t="s">
        <v>144</v>
      </c>
      <c r="C253" t="s">
        <v>35</v>
      </c>
      <c r="D253" t="s">
        <v>36</v>
      </c>
      <c r="E253" t="s">
        <v>61</v>
      </c>
      <c r="F253" s="11">
        <v>0.85416666666666663</v>
      </c>
      <c r="G253">
        <v>13745</v>
      </c>
      <c r="H253">
        <v>4</v>
      </c>
      <c r="J253" t="s">
        <v>222</v>
      </c>
      <c r="K253" t="s">
        <v>58</v>
      </c>
      <c r="L253">
        <v>1</v>
      </c>
      <c r="M253">
        <v>1</v>
      </c>
      <c r="N253" t="s">
        <v>30</v>
      </c>
      <c r="O253" t="s">
        <v>30</v>
      </c>
      <c r="P253" s="13">
        <v>0</v>
      </c>
      <c r="Q253" s="13">
        <v>0</v>
      </c>
      <c r="R253" s="13">
        <v>0</v>
      </c>
      <c r="S253" s="13">
        <v>0</v>
      </c>
      <c r="T253" s="13">
        <v>1.1190476190476191</v>
      </c>
      <c r="U253" s="13">
        <v>1.3809523809523809</v>
      </c>
      <c r="V253" s="13">
        <v>-0.26190476190476186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1.25</v>
      </c>
      <c r="AD253" s="13">
        <v>1.25</v>
      </c>
      <c r="AE253" s="13">
        <v>0</v>
      </c>
      <c r="AF253" s="13">
        <v>1</v>
      </c>
      <c r="AG253" s="13">
        <v>1.5</v>
      </c>
      <c r="AH253" s="13">
        <v>-0.5</v>
      </c>
      <c r="AI253" s="13">
        <v>1</v>
      </c>
      <c r="AJ253" s="13">
        <v>1</v>
      </c>
      <c r="AK253" s="13">
        <v>0</v>
      </c>
      <c r="AL253" s="13">
        <v>49</v>
      </c>
      <c r="AM253" s="13">
        <v>0</v>
      </c>
      <c r="AN253" s="13">
        <v>1.1666666666666667</v>
      </c>
      <c r="AO253" s="22">
        <v>252</v>
      </c>
    </row>
    <row r="254" spans="1:41" x14ac:dyDescent="0.25">
      <c r="A254" t="s">
        <v>59</v>
      </c>
      <c r="B254" t="s">
        <v>173</v>
      </c>
      <c r="C254" t="s">
        <v>35</v>
      </c>
      <c r="D254" t="s">
        <v>54</v>
      </c>
      <c r="E254" t="s">
        <v>61</v>
      </c>
      <c r="F254" s="11">
        <v>0.85416666666666663</v>
      </c>
      <c r="G254">
        <v>3852</v>
      </c>
      <c r="H254">
        <v>4</v>
      </c>
      <c r="J254" t="s">
        <v>58</v>
      </c>
      <c r="K254" t="s">
        <v>222</v>
      </c>
      <c r="L254">
        <v>3</v>
      </c>
      <c r="M254">
        <v>1</v>
      </c>
      <c r="N254" t="s">
        <v>32</v>
      </c>
      <c r="O254" t="s">
        <v>31</v>
      </c>
      <c r="P254" s="13">
        <v>2</v>
      </c>
      <c r="Q254" s="13">
        <v>1.1162790697674418</v>
      </c>
      <c r="R254" s="13">
        <v>0.58139534883720934</v>
      </c>
      <c r="S254" s="13">
        <v>0.53488372093023251</v>
      </c>
      <c r="T254" s="13">
        <v>1</v>
      </c>
      <c r="U254" s="13">
        <v>1</v>
      </c>
      <c r="V254" s="13">
        <v>0</v>
      </c>
      <c r="W254" s="13">
        <v>1.25</v>
      </c>
      <c r="X254" s="13">
        <v>1.25</v>
      </c>
      <c r="Y254" s="13">
        <v>0</v>
      </c>
      <c r="Z254" s="13">
        <v>1</v>
      </c>
      <c r="AA254" s="13">
        <v>1.4782608695652173</v>
      </c>
      <c r="AB254" s="13">
        <v>-0.47826086956521729</v>
      </c>
      <c r="AC254" s="13">
        <v>1</v>
      </c>
      <c r="AD254" s="13">
        <v>1</v>
      </c>
      <c r="AE254" s="13">
        <v>0</v>
      </c>
      <c r="AF254" s="13">
        <v>0</v>
      </c>
      <c r="AG254" s="13">
        <v>0</v>
      </c>
      <c r="AH254" s="13">
        <v>0</v>
      </c>
      <c r="AI254" s="13">
        <v>3</v>
      </c>
      <c r="AJ254" s="13">
        <v>0</v>
      </c>
      <c r="AK254" s="13">
        <v>50</v>
      </c>
      <c r="AL254" s="13">
        <v>1</v>
      </c>
      <c r="AM254" s="13">
        <v>1.1627906976744187</v>
      </c>
      <c r="AN254" s="13">
        <v>1</v>
      </c>
      <c r="AO254" s="22">
        <v>253</v>
      </c>
    </row>
    <row r="255" spans="1:41" x14ac:dyDescent="0.25">
      <c r="A255" t="s">
        <v>59</v>
      </c>
      <c r="B255" t="s">
        <v>60</v>
      </c>
      <c r="C255" t="s">
        <v>35</v>
      </c>
      <c r="D255" t="s">
        <v>54</v>
      </c>
      <c r="E255" t="s">
        <v>61</v>
      </c>
      <c r="F255" s="11">
        <v>0.85416666666666663</v>
      </c>
      <c r="G255">
        <v>5269</v>
      </c>
      <c r="H255">
        <v>5</v>
      </c>
      <c r="J255" t="s">
        <v>58</v>
      </c>
      <c r="K255" t="s">
        <v>223</v>
      </c>
      <c r="L255">
        <v>0</v>
      </c>
      <c r="M255">
        <v>1</v>
      </c>
      <c r="N255" t="s">
        <v>31</v>
      </c>
      <c r="O255" t="s">
        <v>32</v>
      </c>
      <c r="P255" s="13">
        <v>-1</v>
      </c>
      <c r="Q255" s="13">
        <v>1.1590909090909092</v>
      </c>
      <c r="R255" s="13">
        <v>0.59090909090909094</v>
      </c>
      <c r="S255" s="13">
        <v>0.56818181818181823</v>
      </c>
      <c r="T255" s="13">
        <v>0</v>
      </c>
      <c r="U255" s="13">
        <v>0</v>
      </c>
      <c r="V255" s="13">
        <v>0</v>
      </c>
      <c r="W255" s="13">
        <v>1.3333333333333333</v>
      </c>
      <c r="X255" s="13">
        <v>1.2380952380952381</v>
      </c>
      <c r="Y255" s="13">
        <v>9.5238095238095122E-2</v>
      </c>
      <c r="Z255" s="13">
        <v>1</v>
      </c>
      <c r="AA255" s="13">
        <v>1.4782608695652173</v>
      </c>
      <c r="AB255" s="13">
        <v>-0.47826086956521729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3</v>
      </c>
      <c r="AK255" s="13">
        <v>53</v>
      </c>
      <c r="AL255" s="13">
        <v>0</v>
      </c>
      <c r="AM255" s="13">
        <v>1.2045454545454546</v>
      </c>
      <c r="AN255" s="13">
        <v>0</v>
      </c>
      <c r="AO255" s="22">
        <v>254</v>
      </c>
    </row>
    <row r="256" spans="1:41" x14ac:dyDescent="0.25">
      <c r="A256" t="s">
        <v>59</v>
      </c>
      <c r="B256" t="s">
        <v>66</v>
      </c>
      <c r="C256" t="s">
        <v>35</v>
      </c>
      <c r="D256" t="s">
        <v>54</v>
      </c>
      <c r="E256" t="s">
        <v>61</v>
      </c>
      <c r="F256" s="11">
        <v>0.79166666666666663</v>
      </c>
      <c r="G256">
        <v>10637</v>
      </c>
      <c r="H256">
        <v>4</v>
      </c>
      <c r="J256" t="s">
        <v>223</v>
      </c>
      <c r="K256" t="s">
        <v>58</v>
      </c>
      <c r="L256">
        <v>2</v>
      </c>
      <c r="M256">
        <v>2</v>
      </c>
      <c r="N256" t="s">
        <v>30</v>
      </c>
      <c r="O256" t="s">
        <v>30</v>
      </c>
      <c r="P256" s="13">
        <v>0</v>
      </c>
      <c r="Q256" s="13">
        <v>1</v>
      </c>
      <c r="R256" s="13">
        <v>0</v>
      </c>
      <c r="S256" s="13">
        <v>1</v>
      </c>
      <c r="T256" s="13">
        <v>1.1333333333333333</v>
      </c>
      <c r="U256" s="13">
        <v>1.3555555555555556</v>
      </c>
      <c r="V256" s="13">
        <v>-0.22222222222222232</v>
      </c>
      <c r="W256" s="13">
        <v>0</v>
      </c>
      <c r="X256" s="13">
        <v>0</v>
      </c>
      <c r="Y256" s="13">
        <v>0</v>
      </c>
      <c r="Z256" s="13">
        <v>1</v>
      </c>
      <c r="AA256" s="13">
        <v>0</v>
      </c>
      <c r="AB256" s="13">
        <v>1</v>
      </c>
      <c r="AC256" s="13">
        <v>1.2727272727272727</v>
      </c>
      <c r="AD256" s="13">
        <v>1.2272727272727273</v>
      </c>
      <c r="AE256" s="13">
        <v>4.5454545454545414E-2</v>
      </c>
      <c r="AF256" s="13">
        <v>1</v>
      </c>
      <c r="AG256" s="13">
        <v>1.4782608695652173</v>
      </c>
      <c r="AH256" s="13">
        <v>-0.47826086956521729</v>
      </c>
      <c r="AI256" s="13">
        <v>1</v>
      </c>
      <c r="AJ256" s="13">
        <v>1</v>
      </c>
      <c r="AK256" s="13">
        <v>3</v>
      </c>
      <c r="AL256" s="13">
        <v>53</v>
      </c>
      <c r="AM256" s="13">
        <v>3</v>
      </c>
      <c r="AN256" s="13">
        <v>1.1777777777777778</v>
      </c>
      <c r="AO256" s="22">
        <v>255</v>
      </c>
    </row>
    <row r="257" spans="1:41" x14ac:dyDescent="0.25">
      <c r="A257" t="s">
        <v>41</v>
      </c>
      <c r="B257" t="s">
        <v>151</v>
      </c>
      <c r="C257" t="s">
        <v>35</v>
      </c>
      <c r="D257" t="s">
        <v>70</v>
      </c>
      <c r="E257" t="s">
        <v>46</v>
      </c>
      <c r="F257" s="11">
        <v>0.79166666666666663</v>
      </c>
      <c r="G257">
        <v>900</v>
      </c>
      <c r="H257">
        <v>4</v>
      </c>
      <c r="J257" t="s">
        <v>224</v>
      </c>
      <c r="K257" t="s">
        <v>58</v>
      </c>
      <c r="L257">
        <v>2</v>
      </c>
      <c r="M257">
        <v>2</v>
      </c>
      <c r="N257" t="s">
        <v>30</v>
      </c>
      <c r="O257" t="s">
        <v>30</v>
      </c>
      <c r="P257" s="13">
        <v>0</v>
      </c>
      <c r="Q257" s="13">
        <v>0</v>
      </c>
      <c r="R257" s="13">
        <v>0</v>
      </c>
      <c r="S257" s="13">
        <v>0</v>
      </c>
      <c r="T257" s="13">
        <v>1.1521739130434783</v>
      </c>
      <c r="U257" s="13">
        <v>1.3695652173913044</v>
      </c>
      <c r="V257" s="13">
        <v>-0.21739130434782616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1.2727272727272727</v>
      </c>
      <c r="AD257" s="13">
        <v>1.2272727272727273</v>
      </c>
      <c r="AE257" s="13">
        <v>4.5454545454545414E-2</v>
      </c>
      <c r="AF257" s="13">
        <v>1.0416666666666667</v>
      </c>
      <c r="AG257" s="13">
        <v>1.5</v>
      </c>
      <c r="AH257" s="13">
        <v>-0.45833333333333326</v>
      </c>
      <c r="AI257" s="13">
        <v>1</v>
      </c>
      <c r="AJ257" s="13">
        <v>1</v>
      </c>
      <c r="AK257" s="13">
        <v>0</v>
      </c>
      <c r="AL257" s="13">
        <v>54</v>
      </c>
      <c r="AM257" s="13">
        <v>0</v>
      </c>
      <c r="AN257" s="13">
        <v>1.173913043478261</v>
      </c>
      <c r="AO257" s="22">
        <v>256</v>
      </c>
    </row>
    <row r="258" spans="1:41" x14ac:dyDescent="0.25">
      <c r="A258" t="s">
        <v>41</v>
      </c>
      <c r="B258" t="s">
        <v>335</v>
      </c>
      <c r="C258" t="s">
        <v>105</v>
      </c>
      <c r="D258" t="s">
        <v>36</v>
      </c>
      <c r="E258" t="s">
        <v>141</v>
      </c>
      <c r="F258" s="15">
        <v>0.79166666666666663</v>
      </c>
      <c r="G258" s="16">
        <v>3100</v>
      </c>
      <c r="H258" s="16">
        <v>45</v>
      </c>
      <c r="I258" s="16"/>
      <c r="J258" t="s">
        <v>336</v>
      </c>
      <c r="K258" t="s">
        <v>0</v>
      </c>
      <c r="L258">
        <v>0</v>
      </c>
      <c r="M258">
        <v>3</v>
      </c>
      <c r="N258" t="s">
        <v>31</v>
      </c>
      <c r="O258" t="s">
        <v>32</v>
      </c>
      <c r="P258" s="13">
        <v>-3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3</v>
      </c>
      <c r="AK258" s="13">
        <v>0</v>
      </c>
      <c r="AL258" s="13">
        <v>0</v>
      </c>
      <c r="AM258" s="13">
        <v>0</v>
      </c>
      <c r="AN258" s="13">
        <v>0</v>
      </c>
      <c r="AO258" s="22">
        <v>257</v>
      </c>
    </row>
    <row r="259" spans="1:41" x14ac:dyDescent="0.25">
      <c r="A259" t="s">
        <v>41</v>
      </c>
      <c r="B259" t="s">
        <v>335</v>
      </c>
      <c r="C259" t="s">
        <v>105</v>
      </c>
      <c r="D259" t="s">
        <v>36</v>
      </c>
      <c r="E259" t="s">
        <v>141</v>
      </c>
      <c r="F259" s="15">
        <v>0.77083333333333337</v>
      </c>
      <c r="G259" s="16">
        <v>1000</v>
      </c>
      <c r="H259" s="16">
        <v>45</v>
      </c>
      <c r="I259" s="16"/>
      <c r="J259" t="s">
        <v>344</v>
      </c>
      <c r="K259" t="s">
        <v>65</v>
      </c>
      <c r="L259">
        <v>0</v>
      </c>
      <c r="M259">
        <v>6</v>
      </c>
      <c r="N259" t="s">
        <v>31</v>
      </c>
      <c r="O259" t="s">
        <v>32</v>
      </c>
      <c r="P259" s="13">
        <v>-6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3</v>
      </c>
      <c r="AK259" s="13">
        <v>0</v>
      </c>
      <c r="AL259" s="13">
        <v>0</v>
      </c>
      <c r="AM259" s="13">
        <v>0</v>
      </c>
      <c r="AN259" s="13">
        <v>0</v>
      </c>
      <c r="AO259" s="22">
        <v>258</v>
      </c>
    </row>
    <row r="260" spans="1:41" x14ac:dyDescent="0.25">
      <c r="A260" t="s">
        <v>41</v>
      </c>
      <c r="B260" t="s">
        <v>335</v>
      </c>
      <c r="C260" t="s">
        <v>105</v>
      </c>
      <c r="D260" t="s">
        <v>36</v>
      </c>
      <c r="E260" t="s">
        <v>141</v>
      </c>
      <c r="F260" s="15">
        <v>0.84722222222222221</v>
      </c>
      <c r="G260" s="16">
        <v>2000</v>
      </c>
      <c r="H260" s="16">
        <v>45</v>
      </c>
      <c r="I260" s="16"/>
      <c r="J260" t="s">
        <v>348</v>
      </c>
      <c r="K260" t="s">
        <v>71</v>
      </c>
      <c r="L260">
        <v>0</v>
      </c>
      <c r="M260">
        <v>5</v>
      </c>
      <c r="N260" t="s">
        <v>31</v>
      </c>
      <c r="O260" t="s">
        <v>32</v>
      </c>
      <c r="P260" s="13">
        <v>-5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3</v>
      </c>
      <c r="AK260" s="13">
        <v>0</v>
      </c>
      <c r="AL260" s="13">
        <v>0</v>
      </c>
      <c r="AM260" s="13">
        <v>0</v>
      </c>
      <c r="AN260" s="13">
        <v>0</v>
      </c>
      <c r="AO260" s="22">
        <v>259</v>
      </c>
    </row>
    <row r="261" spans="1:41" x14ac:dyDescent="0.25">
      <c r="A261" t="s">
        <v>41</v>
      </c>
      <c r="B261" t="s">
        <v>335</v>
      </c>
      <c r="C261" t="s">
        <v>105</v>
      </c>
      <c r="D261" t="s">
        <v>36</v>
      </c>
      <c r="E261" t="s">
        <v>141</v>
      </c>
      <c r="F261" s="15">
        <v>0.79166666666666663</v>
      </c>
      <c r="G261" s="16">
        <v>800</v>
      </c>
      <c r="H261" s="16">
        <v>45</v>
      </c>
      <c r="I261" s="16"/>
      <c r="J261" t="s">
        <v>366</v>
      </c>
      <c r="K261" t="s">
        <v>56</v>
      </c>
      <c r="L261">
        <v>1</v>
      </c>
      <c r="M261">
        <v>0</v>
      </c>
      <c r="N261" t="s">
        <v>32</v>
      </c>
      <c r="O261" t="s">
        <v>31</v>
      </c>
      <c r="P261" s="13">
        <v>1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3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22">
        <v>260</v>
      </c>
    </row>
    <row r="262" spans="1:41" x14ac:dyDescent="0.25">
      <c r="A262" t="s">
        <v>41</v>
      </c>
      <c r="B262" t="s">
        <v>335</v>
      </c>
      <c r="C262" t="s">
        <v>105</v>
      </c>
      <c r="D262" t="s">
        <v>36</v>
      </c>
      <c r="E262" t="s">
        <v>141</v>
      </c>
      <c r="F262" s="15">
        <v>0.79166666666666663</v>
      </c>
      <c r="G262" s="16">
        <v>530</v>
      </c>
      <c r="H262" s="16">
        <v>45</v>
      </c>
      <c r="I262" s="16"/>
      <c r="J262" t="s">
        <v>368</v>
      </c>
      <c r="K262" t="s">
        <v>76</v>
      </c>
      <c r="L262">
        <v>1</v>
      </c>
      <c r="M262">
        <v>3</v>
      </c>
      <c r="N262" t="s">
        <v>31</v>
      </c>
      <c r="O262" t="s">
        <v>32</v>
      </c>
      <c r="P262" s="13">
        <v>-2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3</v>
      </c>
      <c r="AK262" s="13">
        <v>0</v>
      </c>
      <c r="AL262" s="13">
        <v>0</v>
      </c>
      <c r="AM262" s="13">
        <v>0</v>
      </c>
      <c r="AN262" s="13">
        <v>0</v>
      </c>
      <c r="AO262" s="22">
        <v>261</v>
      </c>
    </row>
    <row r="263" spans="1:41" x14ac:dyDescent="0.25">
      <c r="A263" t="s">
        <v>41</v>
      </c>
      <c r="B263" t="s">
        <v>335</v>
      </c>
      <c r="C263" t="s">
        <v>105</v>
      </c>
      <c r="D263" t="s">
        <v>36</v>
      </c>
      <c r="E263" t="s">
        <v>141</v>
      </c>
      <c r="F263" s="15">
        <v>0.77083333333333337</v>
      </c>
      <c r="G263" s="16">
        <v>150</v>
      </c>
      <c r="H263" s="16">
        <v>45</v>
      </c>
      <c r="I263" s="16"/>
      <c r="J263" t="s">
        <v>193</v>
      </c>
      <c r="K263" t="s">
        <v>216</v>
      </c>
      <c r="L263">
        <v>1</v>
      </c>
      <c r="M263">
        <v>1</v>
      </c>
      <c r="N263" t="s">
        <v>30</v>
      </c>
      <c r="O263" t="s">
        <v>30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1</v>
      </c>
      <c r="AJ263" s="13">
        <v>1</v>
      </c>
      <c r="AK263" s="13">
        <v>0</v>
      </c>
      <c r="AL263" s="13">
        <v>0</v>
      </c>
      <c r="AM263" s="13">
        <v>0</v>
      </c>
      <c r="AN263" s="13">
        <v>0</v>
      </c>
      <c r="AO263" s="22">
        <v>262</v>
      </c>
    </row>
    <row r="264" spans="1:41" x14ac:dyDescent="0.25">
      <c r="A264" t="s">
        <v>41</v>
      </c>
      <c r="B264" t="s">
        <v>281</v>
      </c>
      <c r="C264" t="s">
        <v>105</v>
      </c>
      <c r="D264" t="s">
        <v>36</v>
      </c>
      <c r="E264" t="s">
        <v>43</v>
      </c>
      <c r="F264" s="15">
        <v>0.6875</v>
      </c>
      <c r="G264" s="16">
        <v>1000</v>
      </c>
      <c r="H264" s="16">
        <v>45</v>
      </c>
      <c r="I264" s="16"/>
      <c r="J264" t="s">
        <v>282</v>
      </c>
      <c r="K264" t="s">
        <v>68</v>
      </c>
      <c r="L264">
        <v>0</v>
      </c>
      <c r="M264">
        <v>2</v>
      </c>
      <c r="N264" t="s">
        <v>31</v>
      </c>
      <c r="O264" t="s">
        <v>32</v>
      </c>
      <c r="P264" s="13">
        <v>-2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3</v>
      </c>
      <c r="AK264" s="13">
        <v>0</v>
      </c>
      <c r="AL264" s="13">
        <v>0</v>
      </c>
      <c r="AM264" s="13">
        <v>0</v>
      </c>
      <c r="AN264" s="13">
        <v>0</v>
      </c>
      <c r="AO264" s="22">
        <v>263</v>
      </c>
    </row>
    <row r="265" spans="1:41" x14ac:dyDescent="0.25">
      <c r="A265" t="s">
        <v>41</v>
      </c>
      <c r="B265" t="s">
        <v>281</v>
      </c>
      <c r="C265" t="s">
        <v>105</v>
      </c>
      <c r="D265" t="s">
        <v>36</v>
      </c>
      <c r="E265" t="s">
        <v>43</v>
      </c>
      <c r="F265" s="15">
        <v>0.75</v>
      </c>
      <c r="G265" s="16">
        <v>600</v>
      </c>
      <c r="H265" s="16">
        <v>45</v>
      </c>
      <c r="I265" s="16"/>
      <c r="J265" t="s">
        <v>224</v>
      </c>
      <c r="K265" t="s">
        <v>49</v>
      </c>
      <c r="L265">
        <v>1</v>
      </c>
      <c r="M265">
        <v>2</v>
      </c>
      <c r="N265" t="s">
        <v>31</v>
      </c>
      <c r="O265" t="s">
        <v>32</v>
      </c>
      <c r="P265" s="13">
        <v>-1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3</v>
      </c>
      <c r="AK265" s="13">
        <v>0</v>
      </c>
      <c r="AL265" s="13">
        <v>0</v>
      </c>
      <c r="AM265" s="13">
        <v>0</v>
      </c>
      <c r="AN265" s="13">
        <v>0</v>
      </c>
      <c r="AO265" s="22">
        <v>264</v>
      </c>
    </row>
    <row r="266" spans="1:41" x14ac:dyDescent="0.25">
      <c r="A266" t="s">
        <v>41</v>
      </c>
      <c r="B266" t="s">
        <v>281</v>
      </c>
      <c r="C266" t="s">
        <v>105</v>
      </c>
      <c r="D266" t="s">
        <v>36</v>
      </c>
      <c r="E266" t="s">
        <v>43</v>
      </c>
      <c r="F266" s="15">
        <v>0.70833333333333337</v>
      </c>
      <c r="G266" s="16">
        <v>800</v>
      </c>
      <c r="H266" s="16">
        <v>45</v>
      </c>
      <c r="I266" s="16"/>
      <c r="J266" t="s">
        <v>369</v>
      </c>
      <c r="K266" t="s">
        <v>245</v>
      </c>
      <c r="L266">
        <v>2</v>
      </c>
      <c r="M266">
        <v>3</v>
      </c>
      <c r="N266" t="s">
        <v>31</v>
      </c>
      <c r="O266" t="s">
        <v>32</v>
      </c>
      <c r="P266" s="13">
        <v>-1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3</v>
      </c>
      <c r="AK266" s="13">
        <v>0</v>
      </c>
      <c r="AL266" s="13">
        <v>0</v>
      </c>
      <c r="AM266" s="13">
        <v>0</v>
      </c>
      <c r="AN266" s="13">
        <v>0</v>
      </c>
      <c r="AO266" s="22">
        <v>265</v>
      </c>
    </row>
    <row r="267" spans="1:41" x14ac:dyDescent="0.25">
      <c r="A267" t="s">
        <v>41</v>
      </c>
      <c r="B267" t="s">
        <v>242</v>
      </c>
      <c r="C267" t="s">
        <v>105</v>
      </c>
      <c r="D267" t="s">
        <v>36</v>
      </c>
      <c r="E267" t="s">
        <v>64</v>
      </c>
      <c r="F267" s="15">
        <v>0.45833333333333331</v>
      </c>
      <c r="G267" s="16">
        <v>2152</v>
      </c>
      <c r="H267" s="16">
        <v>45</v>
      </c>
      <c r="I267" s="16"/>
      <c r="J267" t="s">
        <v>243</v>
      </c>
      <c r="K267" t="s">
        <v>80</v>
      </c>
      <c r="L267">
        <v>0</v>
      </c>
      <c r="M267">
        <v>4</v>
      </c>
      <c r="N267" t="s">
        <v>31</v>
      </c>
      <c r="O267" t="s">
        <v>32</v>
      </c>
      <c r="P267" s="13">
        <v>-4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3</v>
      </c>
      <c r="AK267" s="13">
        <v>0</v>
      </c>
      <c r="AL267" s="13">
        <v>0</v>
      </c>
      <c r="AM267" s="13">
        <v>0</v>
      </c>
      <c r="AN267" s="13">
        <v>0</v>
      </c>
      <c r="AO267" s="22">
        <v>266</v>
      </c>
    </row>
    <row r="268" spans="1:41" x14ac:dyDescent="0.25">
      <c r="A268" t="s">
        <v>41</v>
      </c>
      <c r="B268" t="s">
        <v>242</v>
      </c>
      <c r="C268" t="s">
        <v>105</v>
      </c>
      <c r="D268" t="s">
        <v>36</v>
      </c>
      <c r="E268" t="s">
        <v>64</v>
      </c>
      <c r="F268" s="15">
        <v>0.71875</v>
      </c>
      <c r="G268" s="16">
        <v>2112</v>
      </c>
      <c r="H268" s="16">
        <v>45</v>
      </c>
      <c r="I268" s="16"/>
      <c r="J268" t="s">
        <v>214</v>
      </c>
      <c r="K268" t="s">
        <v>40</v>
      </c>
      <c r="L268">
        <v>0</v>
      </c>
      <c r="M268">
        <v>6</v>
      </c>
      <c r="N268" t="s">
        <v>31</v>
      </c>
      <c r="O268" t="s">
        <v>32</v>
      </c>
      <c r="P268" s="13">
        <v>-6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3</v>
      </c>
      <c r="AK268" s="13">
        <v>0</v>
      </c>
      <c r="AL268" s="13">
        <v>0</v>
      </c>
      <c r="AM268" s="13">
        <v>0</v>
      </c>
      <c r="AN268" s="13">
        <v>0</v>
      </c>
      <c r="AO268" s="22">
        <v>267</v>
      </c>
    </row>
    <row r="269" spans="1:41" x14ac:dyDescent="0.25">
      <c r="A269" t="s">
        <v>41</v>
      </c>
      <c r="B269" t="s">
        <v>242</v>
      </c>
      <c r="C269" t="s">
        <v>105</v>
      </c>
      <c r="D269" t="s">
        <v>36</v>
      </c>
      <c r="E269" t="s">
        <v>64</v>
      </c>
      <c r="F269" s="15">
        <v>0.6875</v>
      </c>
      <c r="G269" s="16">
        <v>600</v>
      </c>
      <c r="H269" s="16">
        <v>45</v>
      </c>
      <c r="I269" s="16"/>
      <c r="J269" t="s">
        <v>213</v>
      </c>
      <c r="K269" t="s">
        <v>58</v>
      </c>
      <c r="L269">
        <v>0</v>
      </c>
      <c r="M269">
        <v>3</v>
      </c>
      <c r="N269" t="s">
        <v>31</v>
      </c>
      <c r="O269" t="s">
        <v>32</v>
      </c>
      <c r="P269" s="13">
        <v>-3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3</v>
      </c>
      <c r="AK269" s="13">
        <v>0</v>
      </c>
      <c r="AL269" s="13">
        <v>0</v>
      </c>
      <c r="AM269" s="13">
        <v>0</v>
      </c>
      <c r="AN269" s="13">
        <v>0</v>
      </c>
      <c r="AO269" s="22">
        <v>268</v>
      </c>
    </row>
    <row r="270" spans="1:41" x14ac:dyDescent="0.25">
      <c r="A270" t="s">
        <v>33</v>
      </c>
      <c r="B270" t="s">
        <v>283</v>
      </c>
      <c r="C270" t="s">
        <v>105</v>
      </c>
      <c r="D270" t="s">
        <v>36</v>
      </c>
      <c r="E270" t="s">
        <v>46</v>
      </c>
      <c r="F270" s="15">
        <v>0.85416666666666663</v>
      </c>
      <c r="G270" s="16">
        <v>53106</v>
      </c>
      <c r="H270" s="16">
        <v>4</v>
      </c>
      <c r="I270" s="16"/>
      <c r="J270" t="s">
        <v>284</v>
      </c>
      <c r="K270" t="s">
        <v>68</v>
      </c>
      <c r="L270">
        <v>2</v>
      </c>
      <c r="M270">
        <v>0</v>
      </c>
      <c r="N270" t="s">
        <v>32</v>
      </c>
      <c r="O270" t="s">
        <v>31</v>
      </c>
      <c r="P270" s="13">
        <v>2</v>
      </c>
      <c r="Q270" s="13">
        <v>0</v>
      </c>
      <c r="R270" s="13">
        <v>0</v>
      </c>
      <c r="S270" s="13">
        <v>0</v>
      </c>
      <c r="T270" s="13">
        <v>2</v>
      </c>
      <c r="U270" s="13">
        <v>0</v>
      </c>
      <c r="V270" s="13">
        <v>2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2</v>
      </c>
      <c r="AG270" s="13">
        <v>0</v>
      </c>
      <c r="AH270" s="13">
        <v>2</v>
      </c>
      <c r="AI270" s="13">
        <v>3</v>
      </c>
      <c r="AJ270" s="13">
        <v>0</v>
      </c>
      <c r="AK270" s="13">
        <v>0</v>
      </c>
      <c r="AL270" s="13">
        <v>3</v>
      </c>
      <c r="AM270" s="13">
        <v>0</v>
      </c>
      <c r="AN270" s="13">
        <v>3</v>
      </c>
      <c r="AO270" s="22">
        <v>269</v>
      </c>
    </row>
    <row r="271" spans="1:41" x14ac:dyDescent="0.25">
      <c r="A271" t="s">
        <v>59</v>
      </c>
      <c r="B271" t="s">
        <v>337</v>
      </c>
      <c r="C271" t="s">
        <v>105</v>
      </c>
      <c r="D271" t="s">
        <v>36</v>
      </c>
      <c r="E271" t="s">
        <v>61</v>
      </c>
      <c r="F271" s="15">
        <v>0.82291666666666663</v>
      </c>
      <c r="G271" s="16">
        <v>8304</v>
      </c>
      <c r="H271" s="16">
        <v>6</v>
      </c>
      <c r="I271" s="16"/>
      <c r="J271" t="s">
        <v>0</v>
      </c>
      <c r="K271" t="s">
        <v>338</v>
      </c>
      <c r="L271">
        <v>4</v>
      </c>
      <c r="M271">
        <v>0</v>
      </c>
      <c r="N271" t="s">
        <v>32</v>
      </c>
      <c r="O271" t="s">
        <v>31</v>
      </c>
      <c r="P271" s="13">
        <v>4</v>
      </c>
      <c r="Q271" s="13">
        <v>3</v>
      </c>
      <c r="R271" s="13">
        <v>0</v>
      </c>
      <c r="S271" s="13">
        <v>3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3</v>
      </c>
      <c r="AA271" s="13">
        <v>0</v>
      </c>
      <c r="AB271" s="13">
        <v>3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3</v>
      </c>
      <c r="AJ271" s="13">
        <v>0</v>
      </c>
      <c r="AK271" s="13">
        <v>3</v>
      </c>
      <c r="AL271" s="13">
        <v>0</v>
      </c>
      <c r="AM271" s="13">
        <v>3</v>
      </c>
      <c r="AN271" s="13">
        <v>0</v>
      </c>
      <c r="AO271" s="22">
        <v>270</v>
      </c>
    </row>
    <row r="272" spans="1:41" x14ac:dyDescent="0.25">
      <c r="A272" t="s">
        <v>59</v>
      </c>
      <c r="B272" t="s">
        <v>337</v>
      </c>
      <c r="C272" t="s">
        <v>105</v>
      </c>
      <c r="D272" t="s">
        <v>36</v>
      </c>
      <c r="E272" t="s">
        <v>61</v>
      </c>
      <c r="F272" s="15">
        <v>0.79166666666666663</v>
      </c>
      <c r="G272" s="16">
        <v>8000</v>
      </c>
      <c r="H272" s="16">
        <v>6</v>
      </c>
      <c r="I272" s="16"/>
      <c r="J272" t="s">
        <v>367</v>
      </c>
      <c r="K272" t="s">
        <v>56</v>
      </c>
      <c r="L272">
        <v>3</v>
      </c>
      <c r="M272">
        <v>0</v>
      </c>
      <c r="N272" t="s">
        <v>32</v>
      </c>
      <c r="O272" t="s">
        <v>31</v>
      </c>
      <c r="P272" s="13">
        <v>3</v>
      </c>
      <c r="Q272" s="13">
        <v>0</v>
      </c>
      <c r="R272" s="13">
        <v>0</v>
      </c>
      <c r="S272" s="13">
        <v>0</v>
      </c>
      <c r="T272" s="13">
        <v>0</v>
      </c>
      <c r="U272" s="13">
        <v>1</v>
      </c>
      <c r="V272" s="13">
        <v>-1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1</v>
      </c>
      <c r="AH272" s="13">
        <v>-1</v>
      </c>
      <c r="AI272" s="13">
        <v>3</v>
      </c>
      <c r="AJ272" s="13">
        <v>0</v>
      </c>
      <c r="AK272" s="13">
        <v>0</v>
      </c>
      <c r="AL272" s="13">
        <v>0</v>
      </c>
      <c r="AM272" s="13">
        <v>0</v>
      </c>
      <c r="AN272" s="13">
        <v>0</v>
      </c>
      <c r="AO272" s="22">
        <v>271</v>
      </c>
    </row>
    <row r="273" spans="1:41" x14ac:dyDescent="0.25">
      <c r="A273" t="s">
        <v>47</v>
      </c>
      <c r="B273" t="s">
        <v>244</v>
      </c>
      <c r="C273" t="s">
        <v>105</v>
      </c>
      <c r="D273" t="s">
        <v>36</v>
      </c>
      <c r="E273" t="s">
        <v>141</v>
      </c>
      <c r="F273" s="15">
        <v>0.86458333333333337</v>
      </c>
      <c r="G273" s="16">
        <v>13155</v>
      </c>
      <c r="H273" s="16">
        <v>5</v>
      </c>
      <c r="I273" s="16"/>
      <c r="J273" t="s">
        <v>80</v>
      </c>
      <c r="K273" t="s">
        <v>245</v>
      </c>
      <c r="L273">
        <v>2</v>
      </c>
      <c r="M273">
        <v>1</v>
      </c>
      <c r="N273" t="s">
        <v>32</v>
      </c>
      <c r="O273" t="s">
        <v>31</v>
      </c>
      <c r="P273" s="13">
        <v>1</v>
      </c>
      <c r="Q273" s="13">
        <v>4</v>
      </c>
      <c r="R273" s="13">
        <v>0</v>
      </c>
      <c r="S273" s="13">
        <v>4</v>
      </c>
      <c r="T273" s="13">
        <v>3</v>
      </c>
      <c r="U273" s="13">
        <v>2</v>
      </c>
      <c r="V273" s="13">
        <v>1</v>
      </c>
      <c r="W273" s="13">
        <v>0</v>
      </c>
      <c r="X273" s="13">
        <v>0</v>
      </c>
      <c r="Y273" s="13">
        <v>0</v>
      </c>
      <c r="Z273" s="13">
        <v>4</v>
      </c>
      <c r="AA273" s="13">
        <v>0</v>
      </c>
      <c r="AB273" s="13">
        <v>4</v>
      </c>
      <c r="AC273" s="13">
        <v>0</v>
      </c>
      <c r="AD273" s="13">
        <v>0</v>
      </c>
      <c r="AE273" s="13">
        <v>0</v>
      </c>
      <c r="AF273" s="13">
        <v>3</v>
      </c>
      <c r="AG273" s="13">
        <v>2</v>
      </c>
      <c r="AH273" s="13">
        <v>1</v>
      </c>
      <c r="AI273" s="13">
        <v>3</v>
      </c>
      <c r="AJ273" s="13">
        <v>0</v>
      </c>
      <c r="AK273" s="13">
        <v>3</v>
      </c>
      <c r="AL273" s="13">
        <v>3</v>
      </c>
      <c r="AM273" s="13">
        <v>3</v>
      </c>
      <c r="AN273" s="13">
        <v>3</v>
      </c>
      <c r="AO273" s="22">
        <v>272</v>
      </c>
    </row>
    <row r="274" spans="1:41" x14ac:dyDescent="0.25">
      <c r="A274" t="s">
        <v>47</v>
      </c>
      <c r="B274" t="s">
        <v>285</v>
      </c>
      <c r="C274" t="s">
        <v>105</v>
      </c>
      <c r="D274" t="s">
        <v>36</v>
      </c>
      <c r="E274" t="s">
        <v>43</v>
      </c>
      <c r="F274" s="15">
        <v>0.70833333333333337</v>
      </c>
      <c r="G274" s="16">
        <v>10785</v>
      </c>
      <c r="H274" s="16">
        <v>3</v>
      </c>
      <c r="I274" s="16"/>
      <c r="J274" t="s">
        <v>68</v>
      </c>
      <c r="K274" t="s">
        <v>216</v>
      </c>
      <c r="L274">
        <v>3</v>
      </c>
      <c r="M274">
        <v>2</v>
      </c>
      <c r="N274" t="s">
        <v>32</v>
      </c>
      <c r="O274" t="s">
        <v>31</v>
      </c>
      <c r="P274" s="13">
        <v>1</v>
      </c>
      <c r="Q274" s="13">
        <v>1</v>
      </c>
      <c r="R274" s="13">
        <v>0</v>
      </c>
      <c r="S274" s="13">
        <v>1</v>
      </c>
      <c r="T274" s="13">
        <v>1</v>
      </c>
      <c r="U274" s="13">
        <v>1</v>
      </c>
      <c r="V274" s="13">
        <v>0</v>
      </c>
      <c r="W274" s="13">
        <v>0</v>
      </c>
      <c r="X274" s="13">
        <v>0</v>
      </c>
      <c r="Y274" s="13">
        <v>0</v>
      </c>
      <c r="Z274" s="13">
        <v>1</v>
      </c>
      <c r="AA274" s="13">
        <v>1</v>
      </c>
      <c r="AB274" s="13">
        <v>0</v>
      </c>
      <c r="AC274" s="13">
        <v>0</v>
      </c>
      <c r="AD274" s="13">
        <v>0</v>
      </c>
      <c r="AE274" s="13">
        <v>0</v>
      </c>
      <c r="AF274" s="13">
        <v>1</v>
      </c>
      <c r="AG274" s="13">
        <v>1</v>
      </c>
      <c r="AH274" s="13">
        <v>0</v>
      </c>
      <c r="AI274" s="13">
        <v>3</v>
      </c>
      <c r="AJ274" s="13">
        <v>0</v>
      </c>
      <c r="AK274" s="13">
        <v>3</v>
      </c>
      <c r="AL274" s="13">
        <v>1</v>
      </c>
      <c r="AM274" s="13">
        <v>1.5</v>
      </c>
      <c r="AN274" s="13">
        <v>1</v>
      </c>
      <c r="AO274" s="22">
        <v>273</v>
      </c>
    </row>
    <row r="275" spans="1:41" x14ac:dyDescent="0.25">
      <c r="A275" t="s">
        <v>47</v>
      </c>
      <c r="B275" t="s">
        <v>285</v>
      </c>
      <c r="C275" t="s">
        <v>105</v>
      </c>
      <c r="D275" t="s">
        <v>36</v>
      </c>
      <c r="E275" t="s">
        <v>43</v>
      </c>
      <c r="F275" s="15">
        <v>0.70833333333333337</v>
      </c>
      <c r="G275" s="16">
        <v>4523</v>
      </c>
      <c r="H275" s="16">
        <v>8</v>
      </c>
      <c r="I275" s="16"/>
      <c r="J275" t="s">
        <v>58</v>
      </c>
      <c r="K275" t="s">
        <v>76</v>
      </c>
      <c r="L275">
        <v>2</v>
      </c>
      <c r="M275">
        <v>3</v>
      </c>
      <c r="N275" t="s">
        <v>31</v>
      </c>
      <c r="O275" t="s">
        <v>32</v>
      </c>
      <c r="P275" s="13">
        <v>-1</v>
      </c>
      <c r="Q275" s="13">
        <v>3</v>
      </c>
      <c r="R275" s="13">
        <v>0</v>
      </c>
      <c r="S275" s="13">
        <v>3</v>
      </c>
      <c r="T275" s="13">
        <v>3</v>
      </c>
      <c r="U275" s="13">
        <v>1</v>
      </c>
      <c r="V275" s="13">
        <v>2</v>
      </c>
      <c r="W275" s="13">
        <v>0</v>
      </c>
      <c r="X275" s="13">
        <v>0</v>
      </c>
      <c r="Y275" s="13">
        <v>0</v>
      </c>
      <c r="Z275" s="13">
        <v>3</v>
      </c>
      <c r="AA275" s="13">
        <v>0</v>
      </c>
      <c r="AB275" s="13">
        <v>3</v>
      </c>
      <c r="AC275" s="13">
        <v>0</v>
      </c>
      <c r="AD275" s="13">
        <v>0</v>
      </c>
      <c r="AE275" s="13">
        <v>0</v>
      </c>
      <c r="AF275" s="13">
        <v>3</v>
      </c>
      <c r="AG275" s="13">
        <v>1</v>
      </c>
      <c r="AH275" s="13">
        <v>2</v>
      </c>
      <c r="AI275" s="13">
        <v>0</v>
      </c>
      <c r="AJ275" s="13">
        <v>3</v>
      </c>
      <c r="AK275" s="13">
        <v>3</v>
      </c>
      <c r="AL275" s="13">
        <v>3</v>
      </c>
      <c r="AM275" s="13">
        <v>3</v>
      </c>
      <c r="AN275" s="13">
        <v>3</v>
      </c>
      <c r="AO275" s="22">
        <v>274</v>
      </c>
    </row>
    <row r="276" spans="1:41" x14ac:dyDescent="0.25">
      <c r="A276" t="s">
        <v>47</v>
      </c>
      <c r="B276" t="s">
        <v>302</v>
      </c>
      <c r="C276" t="s">
        <v>105</v>
      </c>
      <c r="D276" t="s">
        <v>36</v>
      </c>
      <c r="E276" t="s">
        <v>64</v>
      </c>
      <c r="F276" s="15">
        <v>0.70833333333333337</v>
      </c>
      <c r="G276" s="16">
        <v>11532</v>
      </c>
      <c r="H276" s="16">
        <v>7</v>
      </c>
      <c r="I276" s="16"/>
      <c r="J276" t="s">
        <v>40</v>
      </c>
      <c r="K276" t="s">
        <v>0</v>
      </c>
      <c r="L276">
        <v>3</v>
      </c>
      <c r="M276">
        <v>1</v>
      </c>
      <c r="N276" t="s">
        <v>32</v>
      </c>
      <c r="O276" t="s">
        <v>31</v>
      </c>
      <c r="P276" s="13">
        <v>2</v>
      </c>
      <c r="Q276" s="13">
        <v>6</v>
      </c>
      <c r="R276" s="13">
        <v>0</v>
      </c>
      <c r="S276" s="13">
        <v>6</v>
      </c>
      <c r="T276" s="13">
        <v>3.5</v>
      </c>
      <c r="U276" s="13">
        <v>0</v>
      </c>
      <c r="V276" s="13">
        <v>3.5</v>
      </c>
      <c r="W276" s="13">
        <v>0</v>
      </c>
      <c r="X276" s="13">
        <v>0</v>
      </c>
      <c r="Y276" s="13">
        <v>0</v>
      </c>
      <c r="Z276" s="13">
        <v>6</v>
      </c>
      <c r="AA276" s="13">
        <v>0</v>
      </c>
      <c r="AB276" s="13">
        <v>6</v>
      </c>
      <c r="AC276" s="13">
        <v>4</v>
      </c>
      <c r="AD276" s="13">
        <v>0</v>
      </c>
      <c r="AE276" s="13">
        <v>4</v>
      </c>
      <c r="AF276" s="13">
        <v>3</v>
      </c>
      <c r="AG276" s="13">
        <v>0</v>
      </c>
      <c r="AH276" s="13">
        <v>3</v>
      </c>
      <c r="AI276" s="13">
        <v>3</v>
      </c>
      <c r="AJ276" s="13">
        <v>0</v>
      </c>
      <c r="AK276" s="13">
        <v>3</v>
      </c>
      <c r="AL276" s="13">
        <v>6</v>
      </c>
      <c r="AM276" s="13">
        <v>3</v>
      </c>
      <c r="AN276" s="13">
        <v>3</v>
      </c>
      <c r="AO276" s="22">
        <v>275</v>
      </c>
    </row>
    <row r="277" spans="1:41" x14ac:dyDescent="0.25">
      <c r="A277" t="s">
        <v>47</v>
      </c>
      <c r="B277" t="s">
        <v>302</v>
      </c>
      <c r="C277" t="s">
        <v>105</v>
      </c>
      <c r="D277" t="s">
        <v>36</v>
      </c>
      <c r="E277" t="s">
        <v>64</v>
      </c>
      <c r="F277" s="15">
        <v>0.70833333333333337</v>
      </c>
      <c r="G277" s="16">
        <v>2786</v>
      </c>
      <c r="H277" s="16">
        <v>9</v>
      </c>
      <c r="I277" s="16"/>
      <c r="J277" t="s">
        <v>65</v>
      </c>
      <c r="K277" t="s">
        <v>49</v>
      </c>
      <c r="L277">
        <v>4</v>
      </c>
      <c r="M277">
        <v>3</v>
      </c>
      <c r="N277" t="s">
        <v>32</v>
      </c>
      <c r="O277" t="s">
        <v>31</v>
      </c>
      <c r="P277" s="13">
        <v>1</v>
      </c>
      <c r="Q277" s="13">
        <v>6</v>
      </c>
      <c r="R277" s="13">
        <v>0</v>
      </c>
      <c r="S277" s="13">
        <v>6</v>
      </c>
      <c r="T277" s="13">
        <v>2</v>
      </c>
      <c r="U277" s="13">
        <v>1</v>
      </c>
      <c r="V277" s="13">
        <v>1</v>
      </c>
      <c r="W277" s="13">
        <v>0</v>
      </c>
      <c r="X277" s="13">
        <v>0</v>
      </c>
      <c r="Y277" s="13">
        <v>0</v>
      </c>
      <c r="Z277" s="13">
        <v>6</v>
      </c>
      <c r="AA277" s="13">
        <v>0</v>
      </c>
      <c r="AB277" s="13">
        <v>6</v>
      </c>
      <c r="AC277" s="13">
        <v>0</v>
      </c>
      <c r="AD277" s="13">
        <v>0</v>
      </c>
      <c r="AE277" s="13">
        <v>0</v>
      </c>
      <c r="AF277" s="13">
        <v>2</v>
      </c>
      <c r="AG277" s="13">
        <v>1</v>
      </c>
      <c r="AH277" s="13">
        <v>1</v>
      </c>
      <c r="AI277" s="13">
        <v>3</v>
      </c>
      <c r="AJ277" s="13">
        <v>0</v>
      </c>
      <c r="AK277" s="13">
        <v>3</v>
      </c>
      <c r="AL277" s="13">
        <v>3</v>
      </c>
      <c r="AM277" s="13">
        <v>3</v>
      </c>
      <c r="AN277" s="13">
        <v>3</v>
      </c>
      <c r="AO277" s="22">
        <v>276</v>
      </c>
    </row>
    <row r="278" spans="1:41" x14ac:dyDescent="0.25">
      <c r="A278" t="s">
        <v>47</v>
      </c>
      <c r="B278" t="s">
        <v>302</v>
      </c>
      <c r="C278" t="s">
        <v>105</v>
      </c>
      <c r="D278" t="s">
        <v>36</v>
      </c>
      <c r="E278" t="s">
        <v>64</v>
      </c>
      <c r="F278" s="15">
        <v>0.70833333333333337</v>
      </c>
      <c r="G278" s="16">
        <v>5200</v>
      </c>
      <c r="H278" s="16">
        <v>9</v>
      </c>
      <c r="I278" s="16"/>
      <c r="J278" t="s">
        <v>56</v>
      </c>
      <c r="K278" t="s">
        <v>71</v>
      </c>
      <c r="L278">
        <v>0</v>
      </c>
      <c r="M278">
        <v>3</v>
      </c>
      <c r="N278" t="s">
        <v>31</v>
      </c>
      <c r="O278" t="s">
        <v>32</v>
      </c>
      <c r="P278" s="13">
        <v>-3</v>
      </c>
      <c r="Q278" s="13">
        <v>0</v>
      </c>
      <c r="R278" s="13">
        <v>0</v>
      </c>
      <c r="S278" s="13">
        <v>0</v>
      </c>
      <c r="T278" s="13">
        <v>5</v>
      </c>
      <c r="U278" s="13">
        <v>0</v>
      </c>
      <c r="V278" s="13">
        <v>5</v>
      </c>
      <c r="W278" s="13">
        <v>0</v>
      </c>
      <c r="X278" s="13">
        <v>0</v>
      </c>
      <c r="Y278" s="13">
        <v>0</v>
      </c>
      <c r="Z278" s="13">
        <v>0</v>
      </c>
      <c r="AA278" s="13">
        <v>2</v>
      </c>
      <c r="AB278" s="13">
        <v>-2</v>
      </c>
      <c r="AC278" s="13">
        <v>0</v>
      </c>
      <c r="AD278" s="13">
        <v>0</v>
      </c>
      <c r="AE278" s="13">
        <v>0</v>
      </c>
      <c r="AF278" s="13">
        <v>5</v>
      </c>
      <c r="AG278" s="13">
        <v>0</v>
      </c>
      <c r="AH278" s="13">
        <v>5</v>
      </c>
      <c r="AI278" s="13">
        <v>0</v>
      </c>
      <c r="AJ278" s="13">
        <v>3</v>
      </c>
      <c r="AK278" s="13">
        <v>0</v>
      </c>
      <c r="AL278" s="13">
        <v>3</v>
      </c>
      <c r="AM278" s="13">
        <v>0</v>
      </c>
      <c r="AN278" s="13">
        <v>3</v>
      </c>
      <c r="AO278" s="22">
        <v>277</v>
      </c>
    </row>
    <row r="279" spans="1:41" x14ac:dyDescent="0.25">
      <c r="A279" t="s">
        <v>33</v>
      </c>
      <c r="B279" t="s">
        <v>286</v>
      </c>
      <c r="C279" t="s">
        <v>105</v>
      </c>
      <c r="D279" t="s">
        <v>54</v>
      </c>
      <c r="E279" t="s">
        <v>46</v>
      </c>
      <c r="F279" s="15">
        <v>0.85416666666666663</v>
      </c>
      <c r="G279" s="16">
        <v>15172</v>
      </c>
      <c r="H279" s="16">
        <v>4</v>
      </c>
      <c r="I279" s="16"/>
      <c r="J279" t="s">
        <v>68</v>
      </c>
      <c r="K279" t="s">
        <v>284</v>
      </c>
      <c r="L279">
        <v>1</v>
      </c>
      <c r="M279">
        <v>3</v>
      </c>
      <c r="N279" t="s">
        <v>31</v>
      </c>
      <c r="O279" t="s">
        <v>32</v>
      </c>
      <c r="P279" s="13">
        <v>-2</v>
      </c>
      <c r="Q279" s="13">
        <v>1.6666666666666667</v>
      </c>
      <c r="R279" s="13">
        <v>0.66666666666666663</v>
      </c>
      <c r="S279" s="13">
        <v>1</v>
      </c>
      <c r="T279" s="13">
        <v>2</v>
      </c>
      <c r="U279" s="13">
        <v>0</v>
      </c>
      <c r="V279" s="13">
        <v>2</v>
      </c>
      <c r="W279" s="13">
        <v>3</v>
      </c>
      <c r="X279" s="13">
        <v>2</v>
      </c>
      <c r="Y279" s="13">
        <v>1</v>
      </c>
      <c r="Z279" s="13">
        <v>1</v>
      </c>
      <c r="AA279" s="13">
        <v>1</v>
      </c>
      <c r="AB279" s="13">
        <v>0</v>
      </c>
      <c r="AC279" s="13">
        <v>2</v>
      </c>
      <c r="AD279" s="13">
        <v>0</v>
      </c>
      <c r="AE279" s="13">
        <v>2</v>
      </c>
      <c r="AF279" s="13">
        <v>0</v>
      </c>
      <c r="AG279" s="13">
        <v>0</v>
      </c>
      <c r="AH279" s="13">
        <v>0</v>
      </c>
      <c r="AI279" s="13">
        <v>0</v>
      </c>
      <c r="AJ279" s="13">
        <v>3</v>
      </c>
      <c r="AK279" s="13">
        <v>6</v>
      </c>
      <c r="AL279" s="13">
        <v>3</v>
      </c>
      <c r="AM279" s="13">
        <v>2</v>
      </c>
      <c r="AN279" s="13">
        <v>3</v>
      </c>
      <c r="AO279" s="22">
        <v>278</v>
      </c>
    </row>
    <row r="280" spans="1:41" x14ac:dyDescent="0.25">
      <c r="A280" t="s">
        <v>59</v>
      </c>
      <c r="B280" t="s">
        <v>339</v>
      </c>
      <c r="C280" t="s">
        <v>105</v>
      </c>
      <c r="D280" t="s">
        <v>54</v>
      </c>
      <c r="E280" t="s">
        <v>61</v>
      </c>
      <c r="F280" s="15">
        <v>0.77083333333333337</v>
      </c>
      <c r="G280" s="16">
        <v>1975</v>
      </c>
      <c r="H280" s="16">
        <v>4</v>
      </c>
      <c r="I280" s="16"/>
      <c r="J280" t="s">
        <v>338</v>
      </c>
      <c r="K280" t="s">
        <v>0</v>
      </c>
      <c r="L280">
        <v>1</v>
      </c>
      <c r="M280">
        <v>2</v>
      </c>
      <c r="N280" t="s">
        <v>31</v>
      </c>
      <c r="O280" t="s">
        <v>32</v>
      </c>
      <c r="P280" s="13">
        <v>-1</v>
      </c>
      <c r="Q280" s="13">
        <v>0</v>
      </c>
      <c r="R280" s="13">
        <v>0</v>
      </c>
      <c r="S280" s="13">
        <v>0</v>
      </c>
      <c r="T280" s="13">
        <v>2.6666666666666665</v>
      </c>
      <c r="U280" s="13">
        <v>1</v>
      </c>
      <c r="V280" s="13">
        <v>1.6666666666666665</v>
      </c>
      <c r="W280" s="13">
        <v>0</v>
      </c>
      <c r="X280" s="13">
        <v>0</v>
      </c>
      <c r="Y280" s="13">
        <v>0</v>
      </c>
      <c r="Z280" s="13">
        <v>0</v>
      </c>
      <c r="AA280" s="13">
        <v>4</v>
      </c>
      <c r="AB280" s="13">
        <v>-4</v>
      </c>
      <c r="AC280" s="13">
        <v>4</v>
      </c>
      <c r="AD280" s="13">
        <v>0</v>
      </c>
      <c r="AE280" s="13">
        <v>4</v>
      </c>
      <c r="AF280" s="13">
        <v>2</v>
      </c>
      <c r="AG280" s="13">
        <v>1.5</v>
      </c>
      <c r="AH280" s="13">
        <v>0.5</v>
      </c>
      <c r="AI280" s="13">
        <v>0</v>
      </c>
      <c r="AJ280" s="13">
        <v>3</v>
      </c>
      <c r="AK280" s="13">
        <v>0</v>
      </c>
      <c r="AL280" s="13">
        <v>6</v>
      </c>
      <c r="AM280" s="13">
        <v>0</v>
      </c>
      <c r="AN280" s="13">
        <v>2</v>
      </c>
      <c r="AO280" s="22">
        <v>279</v>
      </c>
    </row>
    <row r="281" spans="1:41" x14ac:dyDescent="0.25">
      <c r="A281" t="s">
        <v>59</v>
      </c>
      <c r="B281" t="s">
        <v>339</v>
      </c>
      <c r="C281" t="s">
        <v>105</v>
      </c>
      <c r="D281" t="s">
        <v>54</v>
      </c>
      <c r="E281" t="s">
        <v>61</v>
      </c>
      <c r="F281" s="15">
        <v>0.79166666666666663</v>
      </c>
      <c r="G281" s="16">
        <v>2400</v>
      </c>
      <c r="H281" s="16">
        <v>4</v>
      </c>
      <c r="I281" s="16"/>
      <c r="J281" t="s">
        <v>56</v>
      </c>
      <c r="K281" t="s">
        <v>367</v>
      </c>
      <c r="L281">
        <v>1</v>
      </c>
      <c r="M281">
        <v>3</v>
      </c>
      <c r="N281" t="s">
        <v>31</v>
      </c>
      <c r="O281" t="s">
        <v>32</v>
      </c>
      <c r="P281" s="13">
        <v>-2</v>
      </c>
      <c r="Q281" s="13">
        <v>0</v>
      </c>
      <c r="R281" s="13">
        <v>1</v>
      </c>
      <c r="S281" s="13">
        <v>-1</v>
      </c>
      <c r="T281" s="13">
        <v>3</v>
      </c>
      <c r="U281" s="13">
        <v>0</v>
      </c>
      <c r="V281" s="13">
        <v>3</v>
      </c>
      <c r="W281" s="13">
        <v>0</v>
      </c>
      <c r="X281" s="13">
        <v>3</v>
      </c>
      <c r="Y281" s="13">
        <v>-3</v>
      </c>
      <c r="Z281" s="13">
        <v>0</v>
      </c>
      <c r="AA281" s="13">
        <v>2</v>
      </c>
      <c r="AB281" s="13">
        <v>-2</v>
      </c>
      <c r="AC281" s="13">
        <v>3</v>
      </c>
      <c r="AD281" s="13">
        <v>0</v>
      </c>
      <c r="AE281" s="13">
        <v>3</v>
      </c>
      <c r="AF281" s="13">
        <v>0</v>
      </c>
      <c r="AG281" s="13">
        <v>0</v>
      </c>
      <c r="AH281" s="13">
        <v>0</v>
      </c>
      <c r="AI281" s="13">
        <v>0</v>
      </c>
      <c r="AJ281" s="13">
        <v>3</v>
      </c>
      <c r="AK281" s="13">
        <v>0</v>
      </c>
      <c r="AL281" s="13">
        <v>3</v>
      </c>
      <c r="AM281" s="13">
        <v>0</v>
      </c>
      <c r="AN281" s="13">
        <v>3</v>
      </c>
      <c r="AO281" s="22">
        <v>280</v>
      </c>
    </row>
    <row r="282" spans="1:41" x14ac:dyDescent="0.25">
      <c r="A282" t="s">
        <v>47</v>
      </c>
      <c r="B282" t="s">
        <v>287</v>
      </c>
      <c r="C282" t="s">
        <v>105</v>
      </c>
      <c r="D282" t="s">
        <v>54</v>
      </c>
      <c r="E282" t="s">
        <v>43</v>
      </c>
      <c r="F282" s="15">
        <v>0.70833333333333337</v>
      </c>
      <c r="G282" s="16">
        <v>7820</v>
      </c>
      <c r="H282" s="16">
        <v>3</v>
      </c>
      <c r="I282" s="16"/>
      <c r="J282" t="s">
        <v>245</v>
      </c>
      <c r="K282" t="s">
        <v>68</v>
      </c>
      <c r="L282">
        <v>2</v>
      </c>
      <c r="M282">
        <v>3</v>
      </c>
      <c r="N282" t="s">
        <v>31</v>
      </c>
      <c r="O282" t="s">
        <v>32</v>
      </c>
      <c r="P282" s="13">
        <v>-1</v>
      </c>
      <c r="Q282" s="13">
        <v>2</v>
      </c>
      <c r="R282" s="13">
        <v>0</v>
      </c>
      <c r="S282" s="13">
        <v>2</v>
      </c>
      <c r="T282" s="13">
        <v>1.5</v>
      </c>
      <c r="U282" s="13">
        <v>1.75</v>
      </c>
      <c r="V282" s="13">
        <v>-0.25</v>
      </c>
      <c r="W282" s="13">
        <v>0</v>
      </c>
      <c r="X282" s="13">
        <v>0</v>
      </c>
      <c r="Y282" s="13">
        <v>0</v>
      </c>
      <c r="Z282" s="13">
        <v>2</v>
      </c>
      <c r="AA282" s="13">
        <v>2</v>
      </c>
      <c r="AB282" s="13">
        <v>0</v>
      </c>
      <c r="AC282" s="13">
        <v>2</v>
      </c>
      <c r="AD282" s="13">
        <v>2.5</v>
      </c>
      <c r="AE282" s="13">
        <v>-0.5</v>
      </c>
      <c r="AF282" s="13">
        <v>1</v>
      </c>
      <c r="AG282" s="13">
        <v>1</v>
      </c>
      <c r="AH282" s="13">
        <v>0</v>
      </c>
      <c r="AI282" s="13">
        <v>0</v>
      </c>
      <c r="AJ282" s="13">
        <v>3</v>
      </c>
      <c r="AK282" s="13">
        <v>3</v>
      </c>
      <c r="AL282" s="13">
        <v>6</v>
      </c>
      <c r="AM282" s="13">
        <v>1.5</v>
      </c>
      <c r="AN282" s="13">
        <v>1.5</v>
      </c>
      <c r="AO282" s="22">
        <v>281</v>
      </c>
    </row>
    <row r="283" spans="1:41" x14ac:dyDescent="0.25">
      <c r="A283" t="s">
        <v>47</v>
      </c>
      <c r="B283" t="s">
        <v>287</v>
      </c>
      <c r="C283" t="s">
        <v>105</v>
      </c>
      <c r="D283" t="s">
        <v>54</v>
      </c>
      <c r="E283" t="s">
        <v>43</v>
      </c>
      <c r="F283" s="15">
        <v>0.70833333333333337</v>
      </c>
      <c r="G283" s="16">
        <v>3500</v>
      </c>
      <c r="H283" s="16">
        <v>6</v>
      </c>
      <c r="I283" s="16"/>
      <c r="J283" t="s">
        <v>76</v>
      </c>
      <c r="K283" t="s">
        <v>40</v>
      </c>
      <c r="L283">
        <v>0</v>
      </c>
      <c r="M283">
        <v>2</v>
      </c>
      <c r="N283" t="s">
        <v>31</v>
      </c>
      <c r="O283" t="s">
        <v>32</v>
      </c>
      <c r="P283" s="13">
        <v>-2</v>
      </c>
      <c r="Q283" s="13">
        <v>3</v>
      </c>
      <c r="R283" s="13">
        <v>0</v>
      </c>
      <c r="S283" s="13">
        <v>3</v>
      </c>
      <c r="T283" s="13">
        <v>4.5</v>
      </c>
      <c r="U283" s="13">
        <v>0.5</v>
      </c>
      <c r="V283" s="13">
        <v>4</v>
      </c>
      <c r="W283" s="13">
        <v>0</v>
      </c>
      <c r="X283" s="13">
        <v>0</v>
      </c>
      <c r="Y283" s="13">
        <v>0</v>
      </c>
      <c r="Z283" s="13">
        <v>3</v>
      </c>
      <c r="AA283" s="13">
        <v>1.5</v>
      </c>
      <c r="AB283" s="13">
        <v>1.5</v>
      </c>
      <c r="AC283" s="13">
        <v>3</v>
      </c>
      <c r="AD283" s="13">
        <v>1</v>
      </c>
      <c r="AE283" s="13">
        <v>2</v>
      </c>
      <c r="AF283" s="13">
        <v>6</v>
      </c>
      <c r="AG283" s="13">
        <v>0</v>
      </c>
      <c r="AH283" s="13">
        <v>6</v>
      </c>
      <c r="AI283" s="13">
        <v>0</v>
      </c>
      <c r="AJ283" s="13">
        <v>3</v>
      </c>
      <c r="AK283" s="13">
        <v>6</v>
      </c>
      <c r="AL283" s="13">
        <v>6</v>
      </c>
      <c r="AM283" s="13">
        <v>3</v>
      </c>
      <c r="AN283" s="13">
        <v>3</v>
      </c>
      <c r="AO283" s="22">
        <v>282</v>
      </c>
    </row>
    <row r="284" spans="1:41" x14ac:dyDescent="0.25">
      <c r="A284" t="s">
        <v>47</v>
      </c>
      <c r="B284" t="s">
        <v>287</v>
      </c>
      <c r="C284" t="s">
        <v>105</v>
      </c>
      <c r="D284" t="s">
        <v>54</v>
      </c>
      <c r="E284" t="s">
        <v>43</v>
      </c>
      <c r="F284" s="15">
        <v>0.70833333333333337</v>
      </c>
      <c r="G284" s="16">
        <v>15200</v>
      </c>
      <c r="H284" s="16">
        <v>6</v>
      </c>
      <c r="I284" s="16"/>
      <c r="J284" t="s">
        <v>71</v>
      </c>
      <c r="K284" t="s">
        <v>58</v>
      </c>
      <c r="L284">
        <v>1</v>
      </c>
      <c r="M284">
        <v>1</v>
      </c>
      <c r="N284" t="s">
        <v>30</v>
      </c>
      <c r="O284" t="s">
        <v>30</v>
      </c>
      <c r="P284" s="13">
        <v>0</v>
      </c>
      <c r="Q284" s="13">
        <v>4</v>
      </c>
      <c r="R284" s="13">
        <v>0</v>
      </c>
      <c r="S284" s="13">
        <v>4</v>
      </c>
      <c r="T284" s="13">
        <v>2.5</v>
      </c>
      <c r="U284" s="13">
        <v>1.5</v>
      </c>
      <c r="V284" s="13">
        <v>1</v>
      </c>
      <c r="W284" s="13">
        <v>0</v>
      </c>
      <c r="X284" s="13">
        <v>0</v>
      </c>
      <c r="Y284" s="13">
        <v>0</v>
      </c>
      <c r="Z284" s="13">
        <v>4</v>
      </c>
      <c r="AA284" s="13">
        <v>0</v>
      </c>
      <c r="AB284" s="13">
        <v>4</v>
      </c>
      <c r="AC284" s="13">
        <v>2</v>
      </c>
      <c r="AD284" s="13">
        <v>3</v>
      </c>
      <c r="AE284" s="13">
        <v>-1</v>
      </c>
      <c r="AF284" s="13">
        <v>3</v>
      </c>
      <c r="AG284" s="13">
        <v>0</v>
      </c>
      <c r="AH284" s="13">
        <v>3</v>
      </c>
      <c r="AI284" s="13">
        <v>1</v>
      </c>
      <c r="AJ284" s="13">
        <v>1</v>
      </c>
      <c r="AK284" s="13">
        <v>6</v>
      </c>
      <c r="AL284" s="13">
        <v>3</v>
      </c>
      <c r="AM284" s="13">
        <v>3</v>
      </c>
      <c r="AN284" s="13">
        <v>1.5</v>
      </c>
      <c r="AO284" s="22">
        <v>283</v>
      </c>
    </row>
    <row r="285" spans="1:41" x14ac:dyDescent="0.25">
      <c r="A285" t="s">
        <v>47</v>
      </c>
      <c r="B285" t="s">
        <v>246</v>
      </c>
      <c r="C285" t="s">
        <v>105</v>
      </c>
      <c r="D285" t="s">
        <v>54</v>
      </c>
      <c r="E285" t="s">
        <v>64</v>
      </c>
      <c r="F285" s="15">
        <v>0.72916666666666663</v>
      </c>
      <c r="G285" s="16">
        <v>4727</v>
      </c>
      <c r="H285" s="16">
        <v>9</v>
      </c>
      <c r="I285" s="16"/>
      <c r="J285" t="s">
        <v>49</v>
      </c>
      <c r="K285" t="s">
        <v>80</v>
      </c>
      <c r="L285">
        <v>1</v>
      </c>
      <c r="M285">
        <v>0</v>
      </c>
      <c r="N285" t="s">
        <v>32</v>
      </c>
      <c r="O285" t="s">
        <v>31</v>
      </c>
      <c r="P285" s="13">
        <v>1</v>
      </c>
      <c r="Q285" s="13">
        <v>2.5</v>
      </c>
      <c r="R285" s="13">
        <v>0</v>
      </c>
      <c r="S285" s="13">
        <v>2.5</v>
      </c>
      <c r="T285" s="13">
        <v>3</v>
      </c>
      <c r="U285" s="13">
        <v>0.5</v>
      </c>
      <c r="V285" s="13">
        <v>2.5</v>
      </c>
      <c r="W285" s="13">
        <v>0</v>
      </c>
      <c r="X285" s="13">
        <v>0</v>
      </c>
      <c r="Y285" s="13">
        <v>0</v>
      </c>
      <c r="Z285" s="13">
        <v>2.5</v>
      </c>
      <c r="AA285" s="13">
        <v>2.5</v>
      </c>
      <c r="AB285" s="13">
        <v>0</v>
      </c>
      <c r="AC285" s="13">
        <v>2</v>
      </c>
      <c r="AD285" s="13">
        <v>1</v>
      </c>
      <c r="AE285" s="13">
        <v>1</v>
      </c>
      <c r="AF285" s="13">
        <v>4</v>
      </c>
      <c r="AG285" s="13">
        <v>0</v>
      </c>
      <c r="AH285" s="13">
        <v>4</v>
      </c>
      <c r="AI285" s="13">
        <v>3</v>
      </c>
      <c r="AJ285" s="13">
        <v>0</v>
      </c>
      <c r="AK285" s="13">
        <v>3</v>
      </c>
      <c r="AL285" s="13">
        <v>6</v>
      </c>
      <c r="AM285" s="13">
        <v>1.5</v>
      </c>
      <c r="AN285" s="13">
        <v>3</v>
      </c>
      <c r="AO285" s="22">
        <v>284</v>
      </c>
    </row>
    <row r="286" spans="1:41" x14ac:dyDescent="0.25">
      <c r="A286" t="s">
        <v>47</v>
      </c>
      <c r="B286" t="s">
        <v>246</v>
      </c>
      <c r="C286" t="s">
        <v>105</v>
      </c>
      <c r="D286" t="s">
        <v>54</v>
      </c>
      <c r="E286" t="s">
        <v>64</v>
      </c>
      <c r="F286" s="15">
        <v>0.70833333333333337</v>
      </c>
      <c r="G286" s="16">
        <v>5061</v>
      </c>
      <c r="H286" s="16">
        <v>3</v>
      </c>
      <c r="I286" s="16"/>
      <c r="J286" t="s">
        <v>0</v>
      </c>
      <c r="K286" t="s">
        <v>65</v>
      </c>
      <c r="L286">
        <v>0</v>
      </c>
      <c r="M286">
        <v>0</v>
      </c>
      <c r="N286" t="s">
        <v>30</v>
      </c>
      <c r="O286" t="s">
        <v>30</v>
      </c>
      <c r="P286" s="13">
        <v>0</v>
      </c>
      <c r="Q286" s="13">
        <v>2.5</v>
      </c>
      <c r="R286" s="13">
        <v>0</v>
      </c>
      <c r="S286" s="13">
        <v>2.5</v>
      </c>
      <c r="T286" s="13">
        <v>5</v>
      </c>
      <c r="U286" s="13">
        <v>1.5</v>
      </c>
      <c r="V286" s="13">
        <v>3.5</v>
      </c>
      <c r="W286" s="13">
        <v>4</v>
      </c>
      <c r="X286" s="13">
        <v>0</v>
      </c>
      <c r="Y286" s="13">
        <v>4</v>
      </c>
      <c r="Z286" s="13">
        <v>2</v>
      </c>
      <c r="AA286" s="13">
        <v>1.3333333333333333</v>
      </c>
      <c r="AB286" s="13">
        <v>0.66666666666666674</v>
      </c>
      <c r="AC286" s="13">
        <v>4</v>
      </c>
      <c r="AD286" s="13">
        <v>3</v>
      </c>
      <c r="AE286" s="13">
        <v>1</v>
      </c>
      <c r="AF286" s="13">
        <v>6</v>
      </c>
      <c r="AG286" s="13">
        <v>0</v>
      </c>
      <c r="AH286" s="13">
        <v>6</v>
      </c>
      <c r="AI286" s="13">
        <v>1</v>
      </c>
      <c r="AJ286" s="13">
        <v>1</v>
      </c>
      <c r="AK286" s="13">
        <v>9</v>
      </c>
      <c r="AL286" s="13">
        <v>6</v>
      </c>
      <c r="AM286" s="13">
        <v>2.25</v>
      </c>
      <c r="AN286" s="13">
        <v>3</v>
      </c>
      <c r="AO286" s="22">
        <v>285</v>
      </c>
    </row>
    <row r="287" spans="1:41" x14ac:dyDescent="0.25">
      <c r="A287" t="s">
        <v>47</v>
      </c>
      <c r="B287" t="s">
        <v>246</v>
      </c>
      <c r="C287" t="s">
        <v>105</v>
      </c>
      <c r="D287" t="s">
        <v>54</v>
      </c>
      <c r="E287" t="s">
        <v>64</v>
      </c>
      <c r="F287" s="15">
        <v>0.70833333333333337</v>
      </c>
      <c r="G287" s="16">
        <v>3146</v>
      </c>
      <c r="H287" s="16">
        <v>3</v>
      </c>
      <c r="I287" s="16"/>
      <c r="J287" t="s">
        <v>216</v>
      </c>
      <c r="K287" t="s">
        <v>56</v>
      </c>
      <c r="L287">
        <v>0</v>
      </c>
      <c r="M287">
        <v>1</v>
      </c>
      <c r="N287" t="s">
        <v>31</v>
      </c>
      <c r="O287" t="s">
        <v>32</v>
      </c>
      <c r="P287" s="13">
        <v>-1</v>
      </c>
      <c r="Q287" s="13">
        <v>1.5</v>
      </c>
      <c r="R287" s="13">
        <v>0</v>
      </c>
      <c r="S287" s="13">
        <v>1.5</v>
      </c>
      <c r="T287" s="13">
        <v>0.25</v>
      </c>
      <c r="U287" s="13">
        <v>2.5</v>
      </c>
      <c r="V287" s="13">
        <v>-2.25</v>
      </c>
      <c r="W287" s="13">
        <v>0</v>
      </c>
      <c r="X287" s="13">
        <v>0</v>
      </c>
      <c r="Y287" s="13">
        <v>0</v>
      </c>
      <c r="Z287" s="13">
        <v>1.5</v>
      </c>
      <c r="AA287" s="13">
        <v>2</v>
      </c>
      <c r="AB287" s="13">
        <v>-0.5</v>
      </c>
      <c r="AC287" s="13">
        <v>0.5</v>
      </c>
      <c r="AD287" s="13">
        <v>3</v>
      </c>
      <c r="AE287" s="13">
        <v>-2.5</v>
      </c>
      <c r="AF287" s="13">
        <v>0</v>
      </c>
      <c r="AG287" s="13">
        <v>2</v>
      </c>
      <c r="AH287" s="13">
        <v>-2</v>
      </c>
      <c r="AI287" s="13">
        <v>0</v>
      </c>
      <c r="AJ287" s="13">
        <v>3</v>
      </c>
      <c r="AK287" s="13">
        <v>1</v>
      </c>
      <c r="AL287" s="13">
        <v>0</v>
      </c>
      <c r="AM287" s="13">
        <v>0.5</v>
      </c>
      <c r="AN287" s="13">
        <v>0</v>
      </c>
      <c r="AO287" s="22">
        <v>286</v>
      </c>
    </row>
    <row r="288" spans="1:41" x14ac:dyDescent="0.25">
      <c r="A288" t="s">
        <v>33</v>
      </c>
      <c r="B288" t="s">
        <v>303</v>
      </c>
      <c r="C288" t="s">
        <v>105</v>
      </c>
      <c r="D288" t="s">
        <v>54</v>
      </c>
      <c r="E288" t="s">
        <v>46</v>
      </c>
      <c r="F288" s="15">
        <v>0.79166666666666663</v>
      </c>
      <c r="G288" s="16">
        <v>10050</v>
      </c>
      <c r="H288" s="16">
        <v>4</v>
      </c>
      <c r="I288" s="16"/>
      <c r="J288" t="s">
        <v>40</v>
      </c>
      <c r="K288" t="s">
        <v>304</v>
      </c>
      <c r="L288">
        <v>3</v>
      </c>
      <c r="M288">
        <v>0</v>
      </c>
      <c r="N288" t="s">
        <v>32</v>
      </c>
      <c r="O288" t="s">
        <v>31</v>
      </c>
      <c r="P288" s="13">
        <v>3</v>
      </c>
      <c r="Q288" s="13">
        <v>3.6666666666666665</v>
      </c>
      <c r="R288" s="13">
        <v>0.33333333333333331</v>
      </c>
      <c r="S288" s="13">
        <v>3.333333333333333</v>
      </c>
      <c r="T288" s="13">
        <v>0</v>
      </c>
      <c r="U288" s="13">
        <v>0</v>
      </c>
      <c r="V288" s="13">
        <v>0</v>
      </c>
      <c r="W288" s="13">
        <v>3</v>
      </c>
      <c r="X288" s="13">
        <v>1</v>
      </c>
      <c r="Y288" s="13">
        <v>2</v>
      </c>
      <c r="Z288" s="13">
        <v>4</v>
      </c>
      <c r="AA288" s="13">
        <v>0</v>
      </c>
      <c r="AB288" s="13">
        <v>4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3</v>
      </c>
      <c r="AJ288" s="13">
        <v>0</v>
      </c>
      <c r="AK288" s="13">
        <v>9</v>
      </c>
      <c r="AL288" s="13">
        <v>0</v>
      </c>
      <c r="AM288" s="13">
        <v>3</v>
      </c>
      <c r="AN288" s="13">
        <v>0</v>
      </c>
      <c r="AO288" s="22">
        <v>287</v>
      </c>
    </row>
    <row r="289" spans="1:41" x14ac:dyDescent="0.25">
      <c r="A289" t="s">
        <v>59</v>
      </c>
      <c r="B289" t="s">
        <v>288</v>
      </c>
      <c r="C289" t="s">
        <v>105</v>
      </c>
      <c r="D289" t="s">
        <v>54</v>
      </c>
      <c r="E289" t="s">
        <v>61</v>
      </c>
      <c r="F289" s="15">
        <v>0.79166666666666663</v>
      </c>
      <c r="G289" s="16">
        <v>7650</v>
      </c>
      <c r="H289" s="16">
        <v>5</v>
      </c>
      <c r="I289" s="16"/>
      <c r="J289" t="s">
        <v>68</v>
      </c>
      <c r="K289" t="s">
        <v>289</v>
      </c>
      <c r="L289">
        <v>0</v>
      </c>
      <c r="M289">
        <v>2</v>
      </c>
      <c r="N289" t="s">
        <v>31</v>
      </c>
      <c r="O289" t="s">
        <v>32</v>
      </c>
      <c r="P289" s="13">
        <v>-2</v>
      </c>
      <c r="Q289" s="13">
        <v>1.8</v>
      </c>
      <c r="R289" s="13">
        <v>1</v>
      </c>
      <c r="S289" s="13">
        <v>0.8</v>
      </c>
      <c r="T289" s="13">
        <v>0</v>
      </c>
      <c r="U289" s="13">
        <v>0</v>
      </c>
      <c r="V289" s="13">
        <v>0</v>
      </c>
      <c r="W289" s="13">
        <v>2</v>
      </c>
      <c r="X289" s="13">
        <v>2.5</v>
      </c>
      <c r="Y289" s="13">
        <v>-0.5</v>
      </c>
      <c r="Z289" s="13">
        <v>1.6666666666666667</v>
      </c>
      <c r="AA289" s="13">
        <v>1.3333333333333333</v>
      </c>
      <c r="AB289" s="13">
        <v>0.33333333333333348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3</v>
      </c>
      <c r="AK289" s="13">
        <v>9</v>
      </c>
      <c r="AL289" s="13">
        <v>0</v>
      </c>
      <c r="AM289" s="13">
        <v>1.8</v>
      </c>
      <c r="AN289" s="13">
        <v>0</v>
      </c>
      <c r="AO289" s="22">
        <v>288</v>
      </c>
    </row>
    <row r="290" spans="1:41" x14ac:dyDescent="0.25">
      <c r="A290" t="s">
        <v>59</v>
      </c>
      <c r="B290" t="s">
        <v>288</v>
      </c>
      <c r="C290" t="s">
        <v>105</v>
      </c>
      <c r="D290" t="s">
        <v>54</v>
      </c>
      <c r="E290" t="s">
        <v>61</v>
      </c>
      <c r="F290" s="15">
        <v>0.79166666666666663</v>
      </c>
      <c r="G290" s="16">
        <v>24476</v>
      </c>
      <c r="H290" s="16">
        <v>4</v>
      </c>
      <c r="I290" s="16"/>
      <c r="J290" t="s">
        <v>340</v>
      </c>
      <c r="K290" t="s">
        <v>0</v>
      </c>
      <c r="L290">
        <v>1</v>
      </c>
      <c r="M290">
        <v>0</v>
      </c>
      <c r="N290" t="s">
        <v>32</v>
      </c>
      <c r="O290" t="s">
        <v>31</v>
      </c>
      <c r="P290" s="13">
        <v>1</v>
      </c>
      <c r="Q290" s="13">
        <v>0</v>
      </c>
      <c r="R290" s="13">
        <v>0</v>
      </c>
      <c r="S290" s="13">
        <v>0</v>
      </c>
      <c r="T290" s="13">
        <v>2</v>
      </c>
      <c r="U290" s="13">
        <v>0.8</v>
      </c>
      <c r="V290" s="13">
        <v>1.2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2</v>
      </c>
      <c r="AD290" s="13">
        <v>0</v>
      </c>
      <c r="AE290" s="13">
        <v>2</v>
      </c>
      <c r="AF290" s="13">
        <v>2</v>
      </c>
      <c r="AG290" s="13">
        <v>1.3333333333333333</v>
      </c>
      <c r="AH290" s="13">
        <v>0.66666666666666674</v>
      </c>
      <c r="AI290" s="13">
        <v>3</v>
      </c>
      <c r="AJ290" s="13">
        <v>0</v>
      </c>
      <c r="AK290" s="13">
        <v>0</v>
      </c>
      <c r="AL290" s="13">
        <v>10</v>
      </c>
      <c r="AM290" s="13">
        <v>0</v>
      </c>
      <c r="AN290" s="13">
        <v>2</v>
      </c>
      <c r="AO290" s="22">
        <v>289</v>
      </c>
    </row>
    <row r="291" spans="1:41" x14ac:dyDescent="0.25">
      <c r="A291" t="s">
        <v>59</v>
      </c>
      <c r="B291" t="s">
        <v>288</v>
      </c>
      <c r="C291" t="s">
        <v>105</v>
      </c>
      <c r="D291" t="s">
        <v>54</v>
      </c>
      <c r="E291" t="s">
        <v>61</v>
      </c>
      <c r="F291" s="15">
        <v>0.87847222222222221</v>
      </c>
      <c r="G291" s="16">
        <v>9563</v>
      </c>
      <c r="H291" s="16">
        <v>5</v>
      </c>
      <c r="I291" s="16"/>
      <c r="J291" t="s">
        <v>349</v>
      </c>
      <c r="K291" t="s">
        <v>71</v>
      </c>
      <c r="L291">
        <v>2</v>
      </c>
      <c r="M291">
        <v>1</v>
      </c>
      <c r="N291" t="s">
        <v>32</v>
      </c>
      <c r="O291" t="s">
        <v>31</v>
      </c>
      <c r="P291" s="13">
        <v>1</v>
      </c>
      <c r="Q291" s="13">
        <v>0</v>
      </c>
      <c r="R291" s="13">
        <v>0</v>
      </c>
      <c r="S291" s="13">
        <v>0</v>
      </c>
      <c r="T291" s="13">
        <v>3</v>
      </c>
      <c r="U291" s="13">
        <v>0.33333333333333331</v>
      </c>
      <c r="V291" s="13">
        <v>2.6666666666666665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1</v>
      </c>
      <c r="AD291" s="13">
        <v>1</v>
      </c>
      <c r="AE291" s="13">
        <v>0</v>
      </c>
      <c r="AF291" s="13">
        <v>4</v>
      </c>
      <c r="AG291" s="13">
        <v>0</v>
      </c>
      <c r="AH291" s="13">
        <v>4</v>
      </c>
      <c r="AI291" s="13">
        <v>3</v>
      </c>
      <c r="AJ291" s="13">
        <v>0</v>
      </c>
      <c r="AK291" s="13">
        <v>0</v>
      </c>
      <c r="AL291" s="13">
        <v>7</v>
      </c>
      <c r="AM291" s="13">
        <v>0</v>
      </c>
      <c r="AN291" s="13">
        <v>2.3333333333333335</v>
      </c>
      <c r="AO291" s="22">
        <v>290</v>
      </c>
    </row>
    <row r="292" spans="1:41" x14ac:dyDescent="0.25">
      <c r="A292" t="s">
        <v>47</v>
      </c>
      <c r="B292" t="s">
        <v>247</v>
      </c>
      <c r="C292" t="s">
        <v>105</v>
      </c>
      <c r="D292" t="s">
        <v>54</v>
      </c>
      <c r="E292" t="s">
        <v>43</v>
      </c>
      <c r="F292" s="15">
        <v>0.70833333333333337</v>
      </c>
      <c r="G292" s="16">
        <v>10734</v>
      </c>
      <c r="H292" s="16">
        <v>6</v>
      </c>
      <c r="I292" s="16"/>
      <c r="J292" t="s">
        <v>40</v>
      </c>
      <c r="K292" t="s">
        <v>80</v>
      </c>
      <c r="L292">
        <v>2</v>
      </c>
      <c r="M292">
        <v>0</v>
      </c>
      <c r="N292" t="s">
        <v>32</v>
      </c>
      <c r="O292" t="s">
        <v>31</v>
      </c>
      <c r="P292" s="13">
        <v>2</v>
      </c>
      <c r="Q292" s="13">
        <v>3.5</v>
      </c>
      <c r="R292" s="13">
        <v>0.25</v>
      </c>
      <c r="S292" s="13">
        <v>3.25</v>
      </c>
      <c r="T292" s="13">
        <v>2</v>
      </c>
      <c r="U292" s="13">
        <v>0.66666666666666663</v>
      </c>
      <c r="V292" s="13">
        <v>1.3333333333333335</v>
      </c>
      <c r="W292" s="13">
        <v>3</v>
      </c>
      <c r="X292" s="13">
        <v>0.5</v>
      </c>
      <c r="Y292" s="13">
        <v>2.5</v>
      </c>
      <c r="Z292" s="13">
        <v>4</v>
      </c>
      <c r="AA292" s="13">
        <v>0</v>
      </c>
      <c r="AB292" s="13">
        <v>4</v>
      </c>
      <c r="AC292" s="13">
        <v>2</v>
      </c>
      <c r="AD292" s="13">
        <v>1</v>
      </c>
      <c r="AE292" s="13">
        <v>1</v>
      </c>
      <c r="AF292" s="13">
        <v>2</v>
      </c>
      <c r="AG292" s="13">
        <v>0.5</v>
      </c>
      <c r="AH292" s="13">
        <v>1.5</v>
      </c>
      <c r="AI292" s="13">
        <v>3</v>
      </c>
      <c r="AJ292" s="13">
        <v>0</v>
      </c>
      <c r="AK292" s="13">
        <v>12</v>
      </c>
      <c r="AL292" s="13">
        <v>6</v>
      </c>
      <c r="AM292" s="13">
        <v>3</v>
      </c>
      <c r="AN292" s="13">
        <v>2</v>
      </c>
      <c r="AO292" s="22">
        <v>291</v>
      </c>
    </row>
    <row r="293" spans="1:41" x14ac:dyDescent="0.25">
      <c r="A293" t="s">
        <v>47</v>
      </c>
      <c r="B293" t="s">
        <v>247</v>
      </c>
      <c r="C293" t="s">
        <v>105</v>
      </c>
      <c r="D293" t="s">
        <v>54</v>
      </c>
      <c r="E293" t="s">
        <v>43</v>
      </c>
      <c r="F293" s="15">
        <v>0.70833333333333337</v>
      </c>
      <c r="G293" s="16">
        <v>2812</v>
      </c>
      <c r="H293" s="16">
        <v>7</v>
      </c>
      <c r="I293" s="16"/>
      <c r="J293" t="s">
        <v>216</v>
      </c>
      <c r="K293" t="s">
        <v>76</v>
      </c>
      <c r="L293">
        <v>4</v>
      </c>
      <c r="M293">
        <v>2</v>
      </c>
      <c r="N293" t="s">
        <v>32</v>
      </c>
      <c r="O293" t="s">
        <v>31</v>
      </c>
      <c r="P293" s="13">
        <v>2</v>
      </c>
      <c r="Q293" s="13">
        <v>1</v>
      </c>
      <c r="R293" s="13">
        <v>0.33333333333333331</v>
      </c>
      <c r="S293" s="13">
        <v>0.66666666666666674</v>
      </c>
      <c r="T293" s="13">
        <v>2</v>
      </c>
      <c r="U293" s="13">
        <v>1.6666666666666667</v>
      </c>
      <c r="V293" s="13">
        <v>0.33333333333333326</v>
      </c>
      <c r="W293" s="13">
        <v>0</v>
      </c>
      <c r="X293" s="13">
        <v>1</v>
      </c>
      <c r="Y293" s="13">
        <v>-1</v>
      </c>
      <c r="Z293" s="13">
        <v>1.5</v>
      </c>
      <c r="AA293" s="13">
        <v>2</v>
      </c>
      <c r="AB293" s="13">
        <v>-0.5</v>
      </c>
      <c r="AC293" s="13">
        <v>0</v>
      </c>
      <c r="AD293" s="13">
        <v>2</v>
      </c>
      <c r="AE293" s="13">
        <v>-2</v>
      </c>
      <c r="AF293" s="13">
        <v>3</v>
      </c>
      <c r="AG293" s="13">
        <v>1.5</v>
      </c>
      <c r="AH293" s="13">
        <v>1.5</v>
      </c>
      <c r="AI293" s="13">
        <v>3</v>
      </c>
      <c r="AJ293" s="13">
        <v>0</v>
      </c>
      <c r="AK293" s="13">
        <v>1</v>
      </c>
      <c r="AL293" s="13">
        <v>6</v>
      </c>
      <c r="AM293" s="13">
        <v>0.33333333333333331</v>
      </c>
      <c r="AN293" s="13">
        <v>2</v>
      </c>
      <c r="AO293" s="22">
        <v>292</v>
      </c>
    </row>
    <row r="294" spans="1:41" x14ac:dyDescent="0.25">
      <c r="A294" t="s">
        <v>47</v>
      </c>
      <c r="B294" t="s">
        <v>247</v>
      </c>
      <c r="C294" t="s">
        <v>105</v>
      </c>
      <c r="D294" t="s">
        <v>54</v>
      </c>
      <c r="E294" t="s">
        <v>43</v>
      </c>
      <c r="F294" s="15">
        <v>0.70833333333333337</v>
      </c>
      <c r="G294" s="16">
        <v>5845</v>
      </c>
      <c r="H294" s="16">
        <v>7</v>
      </c>
      <c r="I294" s="16"/>
      <c r="J294" t="s">
        <v>58</v>
      </c>
      <c r="K294" t="s">
        <v>245</v>
      </c>
      <c r="L294">
        <v>1</v>
      </c>
      <c r="M294">
        <v>2</v>
      </c>
      <c r="N294" t="s">
        <v>31</v>
      </c>
      <c r="O294" t="s">
        <v>32</v>
      </c>
      <c r="P294" s="13">
        <v>-1</v>
      </c>
      <c r="Q294" s="13">
        <v>2</v>
      </c>
      <c r="R294" s="13">
        <v>1</v>
      </c>
      <c r="S294" s="13">
        <v>1</v>
      </c>
      <c r="T294" s="13">
        <v>2</v>
      </c>
      <c r="U294" s="13">
        <v>2.3333333333333335</v>
      </c>
      <c r="V294" s="13">
        <v>-0.33333333333333348</v>
      </c>
      <c r="W294" s="13">
        <v>2</v>
      </c>
      <c r="X294" s="13">
        <v>3</v>
      </c>
      <c r="Y294" s="13">
        <v>-1</v>
      </c>
      <c r="Z294" s="13">
        <v>2</v>
      </c>
      <c r="AA294" s="13">
        <v>0.5</v>
      </c>
      <c r="AB294" s="13">
        <v>1.5</v>
      </c>
      <c r="AC294" s="13">
        <v>2</v>
      </c>
      <c r="AD294" s="13">
        <v>3</v>
      </c>
      <c r="AE294" s="13">
        <v>-1</v>
      </c>
      <c r="AF294" s="13">
        <v>2</v>
      </c>
      <c r="AG294" s="13">
        <v>2</v>
      </c>
      <c r="AH294" s="13">
        <v>0</v>
      </c>
      <c r="AI294" s="13">
        <v>0</v>
      </c>
      <c r="AJ294" s="13">
        <v>3</v>
      </c>
      <c r="AK294" s="13">
        <v>4</v>
      </c>
      <c r="AL294" s="13">
        <v>3</v>
      </c>
      <c r="AM294" s="13">
        <v>1.3333333333333333</v>
      </c>
      <c r="AN294" s="13">
        <v>1</v>
      </c>
      <c r="AO294" s="22">
        <v>293</v>
      </c>
    </row>
    <row r="295" spans="1:41" x14ac:dyDescent="0.25">
      <c r="A295" t="s">
        <v>47</v>
      </c>
      <c r="B295" t="s">
        <v>290</v>
      </c>
      <c r="C295" t="s">
        <v>105</v>
      </c>
      <c r="D295" t="s">
        <v>54</v>
      </c>
      <c r="E295" t="s">
        <v>64</v>
      </c>
      <c r="F295" s="15">
        <v>0.70833333333333337</v>
      </c>
      <c r="G295" s="16">
        <v>3450</v>
      </c>
      <c r="H295" s="16">
        <v>3</v>
      </c>
      <c r="I295" s="16"/>
      <c r="J295" t="s">
        <v>65</v>
      </c>
      <c r="K295" t="s">
        <v>68</v>
      </c>
      <c r="L295">
        <v>2</v>
      </c>
      <c r="M295">
        <v>0</v>
      </c>
      <c r="N295" t="s">
        <v>32</v>
      </c>
      <c r="O295" t="s">
        <v>31</v>
      </c>
      <c r="P295" s="13">
        <v>2</v>
      </c>
      <c r="Q295" s="13">
        <v>3.3333333333333335</v>
      </c>
      <c r="R295" s="13">
        <v>1</v>
      </c>
      <c r="S295" s="13">
        <v>2.3333333333333335</v>
      </c>
      <c r="T295" s="13">
        <v>1.5</v>
      </c>
      <c r="U295" s="13">
        <v>1.8333333333333333</v>
      </c>
      <c r="V295" s="13">
        <v>-0.33333333333333326</v>
      </c>
      <c r="W295" s="13">
        <v>4</v>
      </c>
      <c r="X295" s="13">
        <v>3</v>
      </c>
      <c r="Y295" s="13">
        <v>1</v>
      </c>
      <c r="Z295" s="13">
        <v>3</v>
      </c>
      <c r="AA295" s="13">
        <v>0</v>
      </c>
      <c r="AB295" s="13">
        <v>3</v>
      </c>
      <c r="AC295" s="13">
        <v>1.3333333333333333</v>
      </c>
      <c r="AD295" s="13">
        <v>2.3333333333333335</v>
      </c>
      <c r="AE295" s="13">
        <v>-1.0000000000000002</v>
      </c>
      <c r="AF295" s="13">
        <v>1.6666666666666667</v>
      </c>
      <c r="AG295" s="13">
        <v>1.3333333333333333</v>
      </c>
      <c r="AH295" s="13">
        <v>0.33333333333333348</v>
      </c>
      <c r="AI295" s="13">
        <v>3</v>
      </c>
      <c r="AJ295" s="13">
        <v>0</v>
      </c>
      <c r="AK295" s="13">
        <v>7</v>
      </c>
      <c r="AL295" s="13">
        <v>9</v>
      </c>
      <c r="AM295" s="13">
        <v>2.3333333333333335</v>
      </c>
      <c r="AN295" s="13">
        <v>1.5</v>
      </c>
      <c r="AO295" s="22">
        <v>294</v>
      </c>
    </row>
    <row r="296" spans="1:41" x14ac:dyDescent="0.25">
      <c r="A296" t="s">
        <v>47</v>
      </c>
      <c r="B296" t="s">
        <v>290</v>
      </c>
      <c r="C296" t="s">
        <v>105</v>
      </c>
      <c r="D296" t="s">
        <v>54</v>
      </c>
      <c r="E296" t="s">
        <v>64</v>
      </c>
      <c r="F296" s="15">
        <v>0.70833333333333337</v>
      </c>
      <c r="G296" s="16">
        <v>1850</v>
      </c>
      <c r="H296" s="16">
        <v>3</v>
      </c>
      <c r="I296" s="16"/>
      <c r="J296" t="s">
        <v>56</v>
      </c>
      <c r="K296" t="s">
        <v>0</v>
      </c>
      <c r="L296">
        <v>0</v>
      </c>
      <c r="M296">
        <v>1</v>
      </c>
      <c r="N296" t="s">
        <v>31</v>
      </c>
      <c r="O296" t="s">
        <v>32</v>
      </c>
      <c r="P296" s="13">
        <v>-1</v>
      </c>
      <c r="Q296" s="13">
        <v>0.4</v>
      </c>
      <c r="R296" s="13">
        <v>1.2</v>
      </c>
      <c r="S296" s="13">
        <v>-0.79999999999999993</v>
      </c>
      <c r="T296" s="13">
        <v>1.6666666666666667</v>
      </c>
      <c r="U296" s="13">
        <v>0.83333333333333337</v>
      </c>
      <c r="V296" s="13">
        <v>0.83333333333333337</v>
      </c>
      <c r="W296" s="13">
        <v>0.5</v>
      </c>
      <c r="X296" s="13">
        <v>3</v>
      </c>
      <c r="Y296" s="13">
        <v>-2.5</v>
      </c>
      <c r="Z296" s="13">
        <v>0.33333333333333331</v>
      </c>
      <c r="AA296" s="13">
        <v>1.3333333333333333</v>
      </c>
      <c r="AB296" s="13">
        <v>-1</v>
      </c>
      <c r="AC296" s="13">
        <v>2</v>
      </c>
      <c r="AD296" s="13">
        <v>0</v>
      </c>
      <c r="AE296" s="13">
        <v>2</v>
      </c>
      <c r="AF296" s="13">
        <v>1.5</v>
      </c>
      <c r="AG296" s="13">
        <v>1.25</v>
      </c>
      <c r="AH296" s="13">
        <v>0.25</v>
      </c>
      <c r="AI296" s="13">
        <v>0</v>
      </c>
      <c r="AJ296" s="13">
        <v>3</v>
      </c>
      <c r="AK296" s="13">
        <v>3</v>
      </c>
      <c r="AL296" s="13">
        <v>10</v>
      </c>
      <c r="AM296" s="13">
        <v>0.6</v>
      </c>
      <c r="AN296" s="13">
        <v>1.6666666666666667</v>
      </c>
      <c r="AO296" s="22">
        <v>295</v>
      </c>
    </row>
    <row r="297" spans="1:41" x14ac:dyDescent="0.25">
      <c r="A297" t="s">
        <v>47</v>
      </c>
      <c r="B297" t="s">
        <v>290</v>
      </c>
      <c r="C297" t="s">
        <v>105</v>
      </c>
      <c r="D297" t="s">
        <v>54</v>
      </c>
      <c r="E297" t="s">
        <v>64</v>
      </c>
      <c r="F297" s="15">
        <v>0.70833333333333337</v>
      </c>
      <c r="G297" s="16">
        <v>14800</v>
      </c>
      <c r="H297" s="16">
        <v>7</v>
      </c>
      <c r="I297" s="16"/>
      <c r="J297" t="s">
        <v>71</v>
      </c>
      <c r="K297" t="s">
        <v>49</v>
      </c>
      <c r="L297">
        <v>0</v>
      </c>
      <c r="M297">
        <v>0</v>
      </c>
      <c r="N297" t="s">
        <v>30</v>
      </c>
      <c r="O297" t="s">
        <v>30</v>
      </c>
      <c r="P297" s="13">
        <v>0</v>
      </c>
      <c r="Q297" s="13">
        <v>2.5</v>
      </c>
      <c r="R297" s="13">
        <v>0.25</v>
      </c>
      <c r="S297" s="13">
        <v>2.25</v>
      </c>
      <c r="T297" s="13">
        <v>2</v>
      </c>
      <c r="U297" s="13">
        <v>1.6666666666666667</v>
      </c>
      <c r="V297" s="13">
        <v>0.33333333333333326</v>
      </c>
      <c r="W297" s="13">
        <v>1</v>
      </c>
      <c r="X297" s="13">
        <v>1</v>
      </c>
      <c r="Y297" s="13">
        <v>0</v>
      </c>
      <c r="Z297" s="13">
        <v>3</v>
      </c>
      <c r="AA297" s="13">
        <v>0.66666666666666663</v>
      </c>
      <c r="AB297" s="13">
        <v>2.3333333333333335</v>
      </c>
      <c r="AC297" s="13">
        <v>1</v>
      </c>
      <c r="AD297" s="13">
        <v>0</v>
      </c>
      <c r="AE297" s="13">
        <v>1</v>
      </c>
      <c r="AF297" s="13">
        <v>2.5</v>
      </c>
      <c r="AG297" s="13">
        <v>2.5</v>
      </c>
      <c r="AH297" s="13">
        <v>0</v>
      </c>
      <c r="AI297" s="13">
        <v>1</v>
      </c>
      <c r="AJ297" s="13">
        <v>1</v>
      </c>
      <c r="AK297" s="13">
        <v>7</v>
      </c>
      <c r="AL297" s="13">
        <v>6</v>
      </c>
      <c r="AM297" s="13">
        <v>1.75</v>
      </c>
      <c r="AN297" s="13">
        <v>2</v>
      </c>
      <c r="AO297" s="22">
        <v>296</v>
      </c>
    </row>
    <row r="298" spans="1:41" x14ac:dyDescent="0.25">
      <c r="A298" t="s">
        <v>33</v>
      </c>
      <c r="B298" t="s">
        <v>305</v>
      </c>
      <c r="C298" t="s">
        <v>105</v>
      </c>
      <c r="D298" t="s">
        <v>54</v>
      </c>
      <c r="E298" t="s">
        <v>37</v>
      </c>
      <c r="F298" s="15">
        <v>0.84375</v>
      </c>
      <c r="G298" s="16">
        <v>5000</v>
      </c>
      <c r="H298" s="16">
        <v>3</v>
      </c>
      <c r="I298" s="16"/>
      <c r="J298" t="s">
        <v>304</v>
      </c>
      <c r="K298" t="s">
        <v>40</v>
      </c>
      <c r="L298">
        <v>0</v>
      </c>
      <c r="M298">
        <v>1</v>
      </c>
      <c r="N298" t="s">
        <v>31</v>
      </c>
      <c r="O298" t="s">
        <v>32</v>
      </c>
      <c r="P298" s="13">
        <v>-1</v>
      </c>
      <c r="Q298" s="13">
        <v>0</v>
      </c>
      <c r="R298" s="13">
        <v>0</v>
      </c>
      <c r="S298" s="13">
        <v>0</v>
      </c>
      <c r="T298" s="13">
        <v>3.2</v>
      </c>
      <c r="U298" s="13">
        <v>0.2</v>
      </c>
      <c r="V298" s="13">
        <v>3</v>
      </c>
      <c r="W298" s="13">
        <v>0</v>
      </c>
      <c r="X298" s="13">
        <v>0</v>
      </c>
      <c r="Y298" s="13">
        <v>0</v>
      </c>
      <c r="Z298" s="13">
        <v>0</v>
      </c>
      <c r="AA298" s="13">
        <v>3</v>
      </c>
      <c r="AB298" s="13">
        <v>-3</v>
      </c>
      <c r="AC298" s="13">
        <v>2.6666666666666665</v>
      </c>
      <c r="AD298" s="13">
        <v>0.33333333333333331</v>
      </c>
      <c r="AE298" s="13">
        <v>2.333333333333333</v>
      </c>
      <c r="AF298" s="13">
        <v>4</v>
      </c>
      <c r="AG298" s="13">
        <v>0</v>
      </c>
      <c r="AH298" s="13">
        <v>4</v>
      </c>
      <c r="AI298" s="13">
        <v>0</v>
      </c>
      <c r="AJ298" s="13">
        <v>3</v>
      </c>
      <c r="AK298" s="13">
        <v>0</v>
      </c>
      <c r="AL298" s="13">
        <v>15</v>
      </c>
      <c r="AM298" s="13">
        <v>0</v>
      </c>
      <c r="AN298" s="13">
        <v>3</v>
      </c>
      <c r="AO298" s="22">
        <v>297</v>
      </c>
    </row>
    <row r="299" spans="1:41" x14ac:dyDescent="0.25">
      <c r="A299" t="s">
        <v>59</v>
      </c>
      <c r="B299" t="s">
        <v>291</v>
      </c>
      <c r="C299" t="s">
        <v>105</v>
      </c>
      <c r="D299" t="s">
        <v>54</v>
      </c>
      <c r="E299" t="s">
        <v>61</v>
      </c>
      <c r="F299" s="15">
        <v>0.72916666666666663</v>
      </c>
      <c r="G299" s="16">
        <v>4145</v>
      </c>
      <c r="H299" s="16">
        <v>4</v>
      </c>
      <c r="I299" s="16"/>
      <c r="J299" t="s">
        <v>289</v>
      </c>
      <c r="K299" t="s">
        <v>68</v>
      </c>
      <c r="L299">
        <v>5</v>
      </c>
      <c r="M299">
        <v>0</v>
      </c>
      <c r="N299" t="s">
        <v>32</v>
      </c>
      <c r="O299" t="s">
        <v>31</v>
      </c>
      <c r="P299" s="13">
        <v>5</v>
      </c>
      <c r="Q299" s="13">
        <v>2</v>
      </c>
      <c r="R299" s="13">
        <v>0</v>
      </c>
      <c r="S299" s="13">
        <v>2</v>
      </c>
      <c r="T299" s="13">
        <v>1.2857142857142858</v>
      </c>
      <c r="U299" s="13">
        <v>1.8571428571428572</v>
      </c>
      <c r="V299" s="13">
        <v>-0.5714285714285714</v>
      </c>
      <c r="W299" s="13">
        <v>0</v>
      </c>
      <c r="X299" s="13">
        <v>0</v>
      </c>
      <c r="Y299" s="13">
        <v>0</v>
      </c>
      <c r="Z299" s="13">
        <v>2</v>
      </c>
      <c r="AA299" s="13">
        <v>0</v>
      </c>
      <c r="AB299" s="13">
        <v>2</v>
      </c>
      <c r="AC299" s="13">
        <v>1.3333333333333333</v>
      </c>
      <c r="AD299" s="13">
        <v>2.3333333333333335</v>
      </c>
      <c r="AE299" s="13">
        <v>-1.0000000000000002</v>
      </c>
      <c r="AF299" s="13">
        <v>1.25</v>
      </c>
      <c r="AG299" s="13">
        <v>1.5</v>
      </c>
      <c r="AH299" s="13">
        <v>-0.25</v>
      </c>
      <c r="AI299" s="13">
        <v>3</v>
      </c>
      <c r="AJ299" s="13">
        <v>0</v>
      </c>
      <c r="AK299" s="13">
        <v>3</v>
      </c>
      <c r="AL299" s="13">
        <v>9</v>
      </c>
      <c r="AM299" s="13">
        <v>3</v>
      </c>
      <c r="AN299" s="13">
        <v>1.2857142857142858</v>
      </c>
      <c r="AO299" s="22">
        <v>298</v>
      </c>
    </row>
    <row r="300" spans="1:41" x14ac:dyDescent="0.25">
      <c r="A300" t="s">
        <v>59</v>
      </c>
      <c r="B300" t="s">
        <v>291</v>
      </c>
      <c r="C300" t="s">
        <v>105</v>
      </c>
      <c r="D300" t="s">
        <v>54</v>
      </c>
      <c r="E300" t="s">
        <v>61</v>
      </c>
      <c r="F300" s="15">
        <v>0.82291666666666663</v>
      </c>
      <c r="G300" s="16">
        <v>14000</v>
      </c>
      <c r="H300" s="16">
        <v>4</v>
      </c>
      <c r="I300" s="16"/>
      <c r="J300" t="s">
        <v>0</v>
      </c>
      <c r="K300" t="s">
        <v>340</v>
      </c>
      <c r="L300">
        <v>2</v>
      </c>
      <c r="M300">
        <v>1</v>
      </c>
      <c r="N300" t="s">
        <v>32</v>
      </c>
      <c r="O300" t="s">
        <v>31</v>
      </c>
      <c r="P300" s="13">
        <v>1</v>
      </c>
      <c r="Q300" s="13">
        <v>1.5714285714285714</v>
      </c>
      <c r="R300" s="13">
        <v>0</v>
      </c>
      <c r="S300" s="13">
        <v>1.5714285714285714</v>
      </c>
      <c r="T300" s="13">
        <v>1</v>
      </c>
      <c r="U300" s="13">
        <v>0</v>
      </c>
      <c r="V300" s="13">
        <v>1</v>
      </c>
      <c r="W300" s="13">
        <v>2</v>
      </c>
      <c r="X300" s="13">
        <v>0</v>
      </c>
      <c r="Y300" s="13">
        <v>2</v>
      </c>
      <c r="Z300" s="13">
        <v>1.4</v>
      </c>
      <c r="AA300" s="13">
        <v>1</v>
      </c>
      <c r="AB300" s="13">
        <v>0.39999999999999991</v>
      </c>
      <c r="AC300" s="13">
        <v>1</v>
      </c>
      <c r="AD300" s="13">
        <v>0</v>
      </c>
      <c r="AE300" s="13">
        <v>1</v>
      </c>
      <c r="AF300" s="13">
        <v>0</v>
      </c>
      <c r="AG300" s="13">
        <v>0</v>
      </c>
      <c r="AH300" s="13">
        <v>0</v>
      </c>
      <c r="AI300" s="13">
        <v>3</v>
      </c>
      <c r="AJ300" s="13">
        <v>0</v>
      </c>
      <c r="AK300" s="13">
        <v>13</v>
      </c>
      <c r="AL300" s="13">
        <v>3</v>
      </c>
      <c r="AM300" s="13">
        <v>1.8571428571428572</v>
      </c>
      <c r="AN300" s="13">
        <v>3</v>
      </c>
      <c r="AO300" s="22">
        <v>299</v>
      </c>
    </row>
    <row r="301" spans="1:41" x14ac:dyDescent="0.25">
      <c r="A301" t="s">
        <v>59</v>
      </c>
      <c r="B301" t="s">
        <v>291</v>
      </c>
      <c r="C301" t="s">
        <v>105</v>
      </c>
      <c r="D301" t="s">
        <v>54</v>
      </c>
      <c r="E301" t="s">
        <v>61</v>
      </c>
      <c r="F301" s="15">
        <v>0.85416666666666663</v>
      </c>
      <c r="G301" s="16">
        <v>17800</v>
      </c>
      <c r="H301" s="16">
        <v>4</v>
      </c>
      <c r="I301" s="16"/>
      <c r="J301" t="s">
        <v>71</v>
      </c>
      <c r="K301" t="s">
        <v>349</v>
      </c>
      <c r="L301">
        <v>4</v>
      </c>
      <c r="M301">
        <v>0</v>
      </c>
      <c r="N301" t="s">
        <v>32</v>
      </c>
      <c r="O301" t="s">
        <v>31</v>
      </c>
      <c r="P301" s="13">
        <v>4</v>
      </c>
      <c r="Q301" s="13">
        <v>2</v>
      </c>
      <c r="R301" s="13">
        <v>0.2</v>
      </c>
      <c r="S301" s="13">
        <v>1.8</v>
      </c>
      <c r="T301" s="13">
        <v>2</v>
      </c>
      <c r="U301" s="13">
        <v>1</v>
      </c>
      <c r="V301" s="13">
        <v>1</v>
      </c>
      <c r="W301" s="13">
        <v>0.5</v>
      </c>
      <c r="X301" s="13">
        <v>0.5</v>
      </c>
      <c r="Y301" s="13">
        <v>0</v>
      </c>
      <c r="Z301" s="13">
        <v>3</v>
      </c>
      <c r="AA301" s="13">
        <v>0.66666666666666663</v>
      </c>
      <c r="AB301" s="13">
        <v>2.3333333333333335</v>
      </c>
      <c r="AC301" s="13">
        <v>2</v>
      </c>
      <c r="AD301" s="13">
        <v>1</v>
      </c>
      <c r="AE301" s="13">
        <v>1</v>
      </c>
      <c r="AF301" s="13">
        <v>0</v>
      </c>
      <c r="AG301" s="13">
        <v>0</v>
      </c>
      <c r="AH301" s="13">
        <v>0</v>
      </c>
      <c r="AI301" s="13">
        <v>3</v>
      </c>
      <c r="AJ301" s="13">
        <v>0</v>
      </c>
      <c r="AK301" s="13">
        <v>8</v>
      </c>
      <c r="AL301" s="13">
        <v>3</v>
      </c>
      <c r="AM301" s="13">
        <v>1.6</v>
      </c>
      <c r="AN301" s="13">
        <v>3</v>
      </c>
      <c r="AO301" s="22">
        <v>300</v>
      </c>
    </row>
    <row r="302" spans="1:41" x14ac:dyDescent="0.25">
      <c r="A302" t="s">
        <v>47</v>
      </c>
      <c r="B302" t="s">
        <v>306</v>
      </c>
      <c r="C302" t="s">
        <v>105</v>
      </c>
      <c r="D302" t="s">
        <v>54</v>
      </c>
      <c r="E302" t="s">
        <v>43</v>
      </c>
      <c r="F302" s="15">
        <v>0.70833333333333337</v>
      </c>
      <c r="G302" s="16">
        <v>7600</v>
      </c>
      <c r="H302" s="16">
        <v>4</v>
      </c>
      <c r="I302" s="16"/>
      <c r="J302" t="s">
        <v>40</v>
      </c>
      <c r="K302" t="s">
        <v>216</v>
      </c>
      <c r="L302">
        <v>2</v>
      </c>
      <c r="M302">
        <v>0</v>
      </c>
      <c r="N302" t="s">
        <v>32</v>
      </c>
      <c r="O302" t="s">
        <v>31</v>
      </c>
      <c r="P302" s="13">
        <v>2</v>
      </c>
      <c r="Q302" s="13">
        <v>2.8333333333333335</v>
      </c>
      <c r="R302" s="13">
        <v>0.16666666666666666</v>
      </c>
      <c r="S302" s="13">
        <v>2.666666666666667</v>
      </c>
      <c r="T302" s="13">
        <v>1.75</v>
      </c>
      <c r="U302" s="13">
        <v>1.75</v>
      </c>
      <c r="V302" s="13">
        <v>0</v>
      </c>
      <c r="W302" s="13">
        <v>2.6666666666666665</v>
      </c>
      <c r="X302" s="13">
        <v>0.33333333333333331</v>
      </c>
      <c r="Y302" s="13">
        <v>2.333333333333333</v>
      </c>
      <c r="Z302" s="13">
        <v>3</v>
      </c>
      <c r="AA302" s="13">
        <v>0</v>
      </c>
      <c r="AB302" s="13">
        <v>3</v>
      </c>
      <c r="AC302" s="13">
        <v>2</v>
      </c>
      <c r="AD302" s="13">
        <v>1.5</v>
      </c>
      <c r="AE302" s="13">
        <v>0.5</v>
      </c>
      <c r="AF302" s="13">
        <v>1.5</v>
      </c>
      <c r="AG302" s="13">
        <v>2</v>
      </c>
      <c r="AH302" s="13">
        <v>-0.5</v>
      </c>
      <c r="AI302" s="13">
        <v>3</v>
      </c>
      <c r="AJ302" s="13">
        <v>0</v>
      </c>
      <c r="AK302" s="13">
        <v>18</v>
      </c>
      <c r="AL302" s="13">
        <v>4</v>
      </c>
      <c r="AM302" s="13">
        <v>3</v>
      </c>
      <c r="AN302" s="13">
        <v>1</v>
      </c>
      <c r="AO302" s="22">
        <v>301</v>
      </c>
    </row>
    <row r="303" spans="1:41" x14ac:dyDescent="0.25">
      <c r="A303" t="s">
        <v>47</v>
      </c>
      <c r="B303" t="s">
        <v>306</v>
      </c>
      <c r="C303" t="s">
        <v>105</v>
      </c>
      <c r="D303" t="s">
        <v>54</v>
      </c>
      <c r="E303" t="s">
        <v>43</v>
      </c>
      <c r="F303" s="15">
        <v>0.70833333333333337</v>
      </c>
      <c r="G303" s="16">
        <v>4321</v>
      </c>
      <c r="H303" s="16">
        <v>6</v>
      </c>
      <c r="I303" s="16"/>
      <c r="J303" t="s">
        <v>245</v>
      </c>
      <c r="K303" t="s">
        <v>65</v>
      </c>
      <c r="L303">
        <v>0</v>
      </c>
      <c r="M303">
        <v>2</v>
      </c>
      <c r="N303" t="s">
        <v>31</v>
      </c>
      <c r="O303" t="s">
        <v>32</v>
      </c>
      <c r="P303" s="13">
        <v>-2</v>
      </c>
      <c r="Q303" s="13">
        <v>2</v>
      </c>
      <c r="R303" s="13">
        <v>0.75</v>
      </c>
      <c r="S303" s="13">
        <v>1.25</v>
      </c>
      <c r="T303" s="13">
        <v>3</v>
      </c>
      <c r="U303" s="13">
        <v>0.75</v>
      </c>
      <c r="V303" s="13">
        <v>2.25</v>
      </c>
      <c r="W303" s="13">
        <v>2</v>
      </c>
      <c r="X303" s="13">
        <v>3</v>
      </c>
      <c r="Y303" s="13">
        <v>-1</v>
      </c>
      <c r="Z303" s="13">
        <v>2</v>
      </c>
      <c r="AA303" s="13">
        <v>1.6666666666666667</v>
      </c>
      <c r="AB303" s="13">
        <v>0.33333333333333326</v>
      </c>
      <c r="AC303" s="13">
        <v>3</v>
      </c>
      <c r="AD303" s="13">
        <v>1.5</v>
      </c>
      <c r="AE303" s="13">
        <v>1.5</v>
      </c>
      <c r="AF303" s="13">
        <v>3</v>
      </c>
      <c r="AG303" s="13">
        <v>0</v>
      </c>
      <c r="AH303" s="13">
        <v>3</v>
      </c>
      <c r="AI303" s="13">
        <v>0</v>
      </c>
      <c r="AJ303" s="13">
        <v>3</v>
      </c>
      <c r="AK303" s="13">
        <v>6</v>
      </c>
      <c r="AL303" s="13">
        <v>10</v>
      </c>
      <c r="AM303" s="13">
        <v>1.5</v>
      </c>
      <c r="AN303" s="13">
        <v>2.5</v>
      </c>
      <c r="AO303" s="22">
        <v>302</v>
      </c>
    </row>
    <row r="304" spans="1:41" x14ac:dyDescent="0.25">
      <c r="A304" t="s">
        <v>47</v>
      </c>
      <c r="B304" t="s">
        <v>306</v>
      </c>
      <c r="C304" t="s">
        <v>105</v>
      </c>
      <c r="D304" t="s">
        <v>54</v>
      </c>
      <c r="E304" t="s">
        <v>43</v>
      </c>
      <c r="F304" s="15">
        <v>0.70833333333333337</v>
      </c>
      <c r="G304" s="16">
        <v>2200</v>
      </c>
      <c r="H304" s="16">
        <v>6</v>
      </c>
      <c r="I304" s="16"/>
      <c r="J304" t="s">
        <v>76</v>
      </c>
      <c r="K304" t="s">
        <v>49</v>
      </c>
      <c r="L304">
        <v>0</v>
      </c>
      <c r="M304">
        <v>6</v>
      </c>
      <c r="N304" t="s">
        <v>31</v>
      </c>
      <c r="O304" t="s">
        <v>32</v>
      </c>
      <c r="P304" s="13">
        <v>-6</v>
      </c>
      <c r="Q304" s="13">
        <v>2</v>
      </c>
      <c r="R304" s="13">
        <v>0.5</v>
      </c>
      <c r="S304" s="13">
        <v>1.5</v>
      </c>
      <c r="T304" s="13">
        <v>1.5</v>
      </c>
      <c r="U304" s="13">
        <v>1.25</v>
      </c>
      <c r="V304" s="13">
        <v>0.25</v>
      </c>
      <c r="W304" s="13">
        <v>0</v>
      </c>
      <c r="X304" s="13">
        <v>2</v>
      </c>
      <c r="Y304" s="13">
        <v>-2</v>
      </c>
      <c r="Z304" s="13">
        <v>2.6666666666666665</v>
      </c>
      <c r="AA304" s="13">
        <v>2.3333333333333335</v>
      </c>
      <c r="AB304" s="13">
        <v>0.33333333333333304</v>
      </c>
      <c r="AC304" s="13">
        <v>1</v>
      </c>
      <c r="AD304" s="13">
        <v>0</v>
      </c>
      <c r="AE304" s="13">
        <v>1</v>
      </c>
      <c r="AF304" s="13">
        <v>1.6666666666666667</v>
      </c>
      <c r="AG304" s="13">
        <v>1.6666666666666667</v>
      </c>
      <c r="AH304" s="13">
        <v>0</v>
      </c>
      <c r="AI304" s="13">
        <v>0</v>
      </c>
      <c r="AJ304" s="13">
        <v>3</v>
      </c>
      <c r="AK304" s="13">
        <v>6</v>
      </c>
      <c r="AL304" s="13">
        <v>7</v>
      </c>
      <c r="AM304" s="13">
        <v>1.5</v>
      </c>
      <c r="AN304" s="13">
        <v>1.75</v>
      </c>
      <c r="AO304" s="22">
        <v>303</v>
      </c>
    </row>
    <row r="305" spans="1:41" x14ac:dyDescent="0.25">
      <c r="A305" t="s">
        <v>47</v>
      </c>
      <c r="B305" t="s">
        <v>248</v>
      </c>
      <c r="C305" t="s">
        <v>105</v>
      </c>
      <c r="D305" t="s">
        <v>54</v>
      </c>
      <c r="E305" t="s">
        <v>64</v>
      </c>
      <c r="F305" s="15">
        <v>0.70833333333333337</v>
      </c>
      <c r="G305" s="16">
        <v>10055</v>
      </c>
      <c r="H305" s="16">
        <v>8</v>
      </c>
      <c r="I305" s="16"/>
      <c r="J305" t="s">
        <v>80</v>
      </c>
      <c r="K305" t="s">
        <v>56</v>
      </c>
      <c r="L305">
        <v>4</v>
      </c>
      <c r="M305">
        <v>0</v>
      </c>
      <c r="N305" t="s">
        <v>32</v>
      </c>
      <c r="O305" t="s">
        <v>31</v>
      </c>
      <c r="P305" s="13">
        <v>4</v>
      </c>
      <c r="Q305" s="13">
        <v>1.5</v>
      </c>
      <c r="R305" s="13">
        <v>0.25</v>
      </c>
      <c r="S305" s="13">
        <v>1.25</v>
      </c>
      <c r="T305" s="13">
        <v>0.33333333333333331</v>
      </c>
      <c r="U305" s="13">
        <v>1.8333333333333333</v>
      </c>
      <c r="V305" s="13">
        <v>-1.5</v>
      </c>
      <c r="W305" s="13">
        <v>2</v>
      </c>
      <c r="X305" s="13">
        <v>1</v>
      </c>
      <c r="Y305" s="13">
        <v>1</v>
      </c>
      <c r="Z305" s="13">
        <v>1.3333333333333333</v>
      </c>
      <c r="AA305" s="13">
        <v>1</v>
      </c>
      <c r="AB305" s="13">
        <v>0.33333333333333326</v>
      </c>
      <c r="AC305" s="13">
        <v>0.33333333333333331</v>
      </c>
      <c r="AD305" s="13">
        <v>2.3333333333333335</v>
      </c>
      <c r="AE305" s="13">
        <v>-2</v>
      </c>
      <c r="AF305" s="13">
        <v>0.33333333333333331</v>
      </c>
      <c r="AG305" s="13">
        <v>1.3333333333333333</v>
      </c>
      <c r="AH305" s="13">
        <v>-1</v>
      </c>
      <c r="AI305" s="13">
        <v>3</v>
      </c>
      <c r="AJ305" s="13">
        <v>0</v>
      </c>
      <c r="AK305" s="13">
        <v>6</v>
      </c>
      <c r="AL305" s="13">
        <v>3</v>
      </c>
      <c r="AM305" s="13">
        <v>1.5</v>
      </c>
      <c r="AN305" s="13">
        <v>0.5</v>
      </c>
      <c r="AO305" s="22">
        <v>304</v>
      </c>
    </row>
    <row r="306" spans="1:41" x14ac:dyDescent="0.25">
      <c r="A306" t="s">
        <v>47</v>
      </c>
      <c r="B306" t="s">
        <v>248</v>
      </c>
      <c r="C306" t="s">
        <v>105</v>
      </c>
      <c r="D306" t="s">
        <v>54</v>
      </c>
      <c r="E306" t="s">
        <v>64</v>
      </c>
      <c r="F306" s="15">
        <v>0.70833333333333337</v>
      </c>
      <c r="G306" s="16">
        <v>6712</v>
      </c>
      <c r="H306" s="16">
        <v>3</v>
      </c>
      <c r="I306" s="16"/>
      <c r="J306" t="s">
        <v>68</v>
      </c>
      <c r="K306" t="s">
        <v>58</v>
      </c>
      <c r="L306">
        <v>1</v>
      </c>
      <c r="M306">
        <v>1</v>
      </c>
      <c r="N306" t="s">
        <v>30</v>
      </c>
      <c r="O306" t="s">
        <v>30</v>
      </c>
      <c r="P306" s="13">
        <v>0</v>
      </c>
      <c r="Q306" s="13">
        <v>1.125</v>
      </c>
      <c r="R306" s="13">
        <v>0.875</v>
      </c>
      <c r="S306" s="13">
        <v>0.25</v>
      </c>
      <c r="T306" s="13">
        <v>1.75</v>
      </c>
      <c r="U306" s="13">
        <v>1.5</v>
      </c>
      <c r="V306" s="13">
        <v>0.25</v>
      </c>
      <c r="W306" s="13">
        <v>1.3333333333333333</v>
      </c>
      <c r="X306" s="13">
        <v>2.3333333333333335</v>
      </c>
      <c r="Y306" s="13">
        <v>-1.0000000000000002</v>
      </c>
      <c r="Z306" s="13">
        <v>1</v>
      </c>
      <c r="AA306" s="13">
        <v>2.2000000000000002</v>
      </c>
      <c r="AB306" s="13">
        <v>-1.2000000000000002</v>
      </c>
      <c r="AC306" s="13">
        <v>1.5</v>
      </c>
      <c r="AD306" s="13">
        <v>2.5</v>
      </c>
      <c r="AE306" s="13">
        <v>-1</v>
      </c>
      <c r="AF306" s="13">
        <v>2</v>
      </c>
      <c r="AG306" s="13">
        <v>0.5</v>
      </c>
      <c r="AH306" s="13">
        <v>1.5</v>
      </c>
      <c r="AI306" s="13">
        <v>1</v>
      </c>
      <c r="AJ306" s="13">
        <v>1</v>
      </c>
      <c r="AK306" s="13">
        <v>9</v>
      </c>
      <c r="AL306" s="13">
        <v>4</v>
      </c>
      <c r="AM306" s="13">
        <v>1.125</v>
      </c>
      <c r="AN306" s="13">
        <v>1</v>
      </c>
      <c r="AO306" s="22">
        <v>305</v>
      </c>
    </row>
    <row r="307" spans="1:41" x14ac:dyDescent="0.25">
      <c r="A307" t="s">
        <v>47</v>
      </c>
      <c r="B307" t="s">
        <v>248</v>
      </c>
      <c r="C307" t="s">
        <v>105</v>
      </c>
      <c r="D307" t="s">
        <v>54</v>
      </c>
      <c r="E307" t="s">
        <v>64</v>
      </c>
      <c r="F307" s="15">
        <v>0.70833333333333337</v>
      </c>
      <c r="G307" s="16">
        <v>5864</v>
      </c>
      <c r="H307" s="16">
        <v>3</v>
      </c>
      <c r="I307" s="16"/>
      <c r="J307" t="s">
        <v>0</v>
      </c>
      <c r="K307" t="s">
        <v>71</v>
      </c>
      <c r="L307">
        <v>2</v>
      </c>
      <c r="M307">
        <v>1</v>
      </c>
      <c r="N307" t="s">
        <v>32</v>
      </c>
      <c r="O307" t="s">
        <v>31</v>
      </c>
      <c r="P307" s="13">
        <v>1</v>
      </c>
      <c r="Q307" s="13">
        <v>1.625</v>
      </c>
      <c r="R307" s="13">
        <v>0.125</v>
      </c>
      <c r="S307" s="13">
        <v>1.5</v>
      </c>
      <c r="T307" s="13">
        <v>2.3333333333333335</v>
      </c>
      <c r="U307" s="13">
        <v>0.5</v>
      </c>
      <c r="V307" s="13">
        <v>1.8333333333333335</v>
      </c>
      <c r="W307" s="13">
        <v>2</v>
      </c>
      <c r="X307" s="13">
        <v>0.33333333333333331</v>
      </c>
      <c r="Y307" s="13">
        <v>1.6666666666666667</v>
      </c>
      <c r="Z307" s="13">
        <v>1.4</v>
      </c>
      <c r="AA307" s="13">
        <v>1</v>
      </c>
      <c r="AB307" s="13">
        <v>0.39999999999999991</v>
      </c>
      <c r="AC307" s="13">
        <v>1.6666666666666667</v>
      </c>
      <c r="AD307" s="13">
        <v>0.33333333333333331</v>
      </c>
      <c r="AE307" s="13">
        <v>1.3333333333333335</v>
      </c>
      <c r="AF307" s="13">
        <v>3</v>
      </c>
      <c r="AG307" s="13">
        <v>0.66666666666666663</v>
      </c>
      <c r="AH307" s="13">
        <v>2.3333333333333335</v>
      </c>
      <c r="AI307" s="13">
        <v>3</v>
      </c>
      <c r="AJ307" s="13">
        <v>0</v>
      </c>
      <c r="AK307" s="13">
        <v>16</v>
      </c>
      <c r="AL307" s="13">
        <v>11</v>
      </c>
      <c r="AM307" s="13">
        <v>2</v>
      </c>
      <c r="AN307" s="13">
        <v>1.8333333333333333</v>
      </c>
      <c r="AO307" s="22">
        <v>306</v>
      </c>
    </row>
    <row r="308" spans="1:41" x14ac:dyDescent="0.25">
      <c r="A308" t="s">
        <v>33</v>
      </c>
      <c r="B308" t="s">
        <v>307</v>
      </c>
      <c r="C308" t="s">
        <v>105</v>
      </c>
      <c r="D308" t="s">
        <v>54</v>
      </c>
      <c r="E308" t="s">
        <v>37</v>
      </c>
      <c r="F308" s="15">
        <v>0.875</v>
      </c>
      <c r="G308" s="16">
        <v>0</v>
      </c>
      <c r="H308" s="16">
        <v>3</v>
      </c>
      <c r="I308" s="16"/>
      <c r="J308" t="s">
        <v>308</v>
      </c>
      <c r="K308" t="s">
        <v>40</v>
      </c>
      <c r="L308">
        <v>0</v>
      </c>
      <c r="M308">
        <v>0</v>
      </c>
      <c r="N308" t="s">
        <v>30</v>
      </c>
      <c r="O308" t="s">
        <v>30</v>
      </c>
      <c r="P308" s="13">
        <v>0</v>
      </c>
      <c r="Q308" s="13">
        <v>0</v>
      </c>
      <c r="R308" s="13">
        <v>0</v>
      </c>
      <c r="S308" s="13">
        <v>0</v>
      </c>
      <c r="T308" s="13">
        <v>2.7142857142857144</v>
      </c>
      <c r="U308" s="13">
        <v>0.14285714285714285</v>
      </c>
      <c r="V308" s="13">
        <v>2.5714285714285716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2.5</v>
      </c>
      <c r="AD308" s="13">
        <v>0.25</v>
      </c>
      <c r="AE308" s="13">
        <v>2.25</v>
      </c>
      <c r="AF308" s="13">
        <v>3</v>
      </c>
      <c r="AG308" s="13">
        <v>0</v>
      </c>
      <c r="AH308" s="13">
        <v>3</v>
      </c>
      <c r="AI308" s="13">
        <v>1</v>
      </c>
      <c r="AJ308" s="13">
        <v>1</v>
      </c>
      <c r="AK308" s="13">
        <v>0</v>
      </c>
      <c r="AL308" s="13">
        <v>21</v>
      </c>
      <c r="AM308" s="13">
        <v>0</v>
      </c>
      <c r="AN308" s="13">
        <v>3</v>
      </c>
      <c r="AO308" s="22">
        <v>307</v>
      </c>
    </row>
    <row r="309" spans="1:41" x14ac:dyDescent="0.25">
      <c r="A309" t="s">
        <v>59</v>
      </c>
      <c r="B309" t="s">
        <v>350</v>
      </c>
      <c r="C309" t="s">
        <v>105</v>
      </c>
      <c r="D309" t="s">
        <v>54</v>
      </c>
      <c r="E309" t="s">
        <v>61</v>
      </c>
      <c r="F309" s="15">
        <v>0.85416666666666663</v>
      </c>
      <c r="G309" s="16">
        <v>19300</v>
      </c>
      <c r="H309" s="16">
        <v>4</v>
      </c>
      <c r="I309" s="16"/>
      <c r="J309" t="s">
        <v>71</v>
      </c>
      <c r="K309" t="s">
        <v>351</v>
      </c>
      <c r="L309">
        <v>3</v>
      </c>
      <c r="M309">
        <v>1</v>
      </c>
      <c r="N309" t="s">
        <v>32</v>
      </c>
      <c r="O309" t="s">
        <v>31</v>
      </c>
      <c r="P309" s="13">
        <v>2</v>
      </c>
      <c r="Q309" s="13">
        <v>2.1428571428571428</v>
      </c>
      <c r="R309" s="13">
        <v>0.14285714285714285</v>
      </c>
      <c r="S309" s="13">
        <v>2</v>
      </c>
      <c r="T309" s="13">
        <v>0</v>
      </c>
      <c r="U309" s="13">
        <v>0</v>
      </c>
      <c r="V309" s="13">
        <v>0</v>
      </c>
      <c r="W309" s="13">
        <v>1.6666666666666667</v>
      </c>
      <c r="X309" s="13">
        <v>0.33333333333333331</v>
      </c>
      <c r="Y309" s="13">
        <v>1.3333333333333335</v>
      </c>
      <c r="Z309" s="13">
        <v>2.5</v>
      </c>
      <c r="AA309" s="13">
        <v>1</v>
      </c>
      <c r="AB309" s="13">
        <v>1.5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3</v>
      </c>
      <c r="AJ309" s="13">
        <v>0</v>
      </c>
      <c r="AK309" s="13">
        <v>11</v>
      </c>
      <c r="AL309" s="13">
        <v>0</v>
      </c>
      <c r="AM309" s="13">
        <v>1.5714285714285714</v>
      </c>
      <c r="AN309" s="13">
        <v>0</v>
      </c>
      <c r="AO309" s="22">
        <v>308</v>
      </c>
    </row>
    <row r="310" spans="1:41" x14ac:dyDescent="0.25">
      <c r="A310" t="s">
        <v>47</v>
      </c>
      <c r="B310" t="s">
        <v>249</v>
      </c>
      <c r="C310" t="s">
        <v>105</v>
      </c>
      <c r="D310" t="s">
        <v>54</v>
      </c>
      <c r="E310" t="s">
        <v>43</v>
      </c>
      <c r="F310" s="15">
        <v>0.70833333333333337</v>
      </c>
      <c r="G310" s="16">
        <v>5424</v>
      </c>
      <c r="H310" s="16">
        <v>6</v>
      </c>
      <c r="I310" s="16"/>
      <c r="J310" t="s">
        <v>65</v>
      </c>
      <c r="K310" t="s">
        <v>80</v>
      </c>
      <c r="L310">
        <v>0</v>
      </c>
      <c r="M310">
        <v>0</v>
      </c>
      <c r="N310" t="s">
        <v>30</v>
      </c>
      <c r="O310" t="s">
        <v>30</v>
      </c>
      <c r="P310" s="13">
        <v>0</v>
      </c>
      <c r="Q310" s="13">
        <v>2.8</v>
      </c>
      <c r="R310" s="13">
        <v>0.6</v>
      </c>
      <c r="S310" s="13">
        <v>2.1999999999999997</v>
      </c>
      <c r="T310" s="13">
        <v>2</v>
      </c>
      <c r="U310" s="13">
        <v>0.8</v>
      </c>
      <c r="V310" s="13">
        <v>1.2</v>
      </c>
      <c r="W310" s="13">
        <v>3</v>
      </c>
      <c r="X310" s="13">
        <v>1.5</v>
      </c>
      <c r="Y310" s="13">
        <v>1.5</v>
      </c>
      <c r="Z310" s="13">
        <v>2.6666666666666665</v>
      </c>
      <c r="AA310" s="13">
        <v>0</v>
      </c>
      <c r="AB310" s="13">
        <v>2.6666666666666665</v>
      </c>
      <c r="AC310" s="13">
        <v>3</v>
      </c>
      <c r="AD310" s="13">
        <v>0.5</v>
      </c>
      <c r="AE310" s="13">
        <v>2.5</v>
      </c>
      <c r="AF310" s="13">
        <v>1.3333333333333333</v>
      </c>
      <c r="AG310" s="13">
        <v>1</v>
      </c>
      <c r="AH310" s="13">
        <v>0.33333333333333326</v>
      </c>
      <c r="AI310" s="13">
        <v>1</v>
      </c>
      <c r="AJ310" s="13">
        <v>1</v>
      </c>
      <c r="AK310" s="13">
        <v>13</v>
      </c>
      <c r="AL310" s="13">
        <v>9</v>
      </c>
      <c r="AM310" s="13">
        <v>2.6</v>
      </c>
      <c r="AN310" s="13">
        <v>1.8</v>
      </c>
      <c r="AO310" s="22">
        <v>309</v>
      </c>
    </row>
    <row r="311" spans="1:41" x14ac:dyDescent="0.25">
      <c r="A311" t="s">
        <v>47</v>
      </c>
      <c r="B311" t="s">
        <v>249</v>
      </c>
      <c r="C311" t="s">
        <v>105</v>
      </c>
      <c r="D311" t="s">
        <v>54</v>
      </c>
      <c r="E311" t="s">
        <v>43</v>
      </c>
      <c r="F311" s="15">
        <v>0.70833333333333337</v>
      </c>
      <c r="G311" s="16">
        <v>5635</v>
      </c>
      <c r="H311" s="16">
        <v>6</v>
      </c>
      <c r="I311" s="16"/>
      <c r="J311" t="s">
        <v>49</v>
      </c>
      <c r="K311" t="s">
        <v>68</v>
      </c>
      <c r="L311">
        <v>1</v>
      </c>
      <c r="M311">
        <v>1</v>
      </c>
      <c r="N311" t="s">
        <v>30</v>
      </c>
      <c r="O311" t="s">
        <v>30</v>
      </c>
      <c r="P311" s="13">
        <v>0</v>
      </c>
      <c r="Q311" s="13">
        <v>2.4</v>
      </c>
      <c r="R311" s="13">
        <v>0</v>
      </c>
      <c r="S311" s="13">
        <v>2.4</v>
      </c>
      <c r="T311" s="13">
        <v>1.1111111111111112</v>
      </c>
      <c r="U311" s="13">
        <v>2.1111111111111112</v>
      </c>
      <c r="V311" s="13">
        <v>-1</v>
      </c>
      <c r="W311" s="13">
        <v>1</v>
      </c>
      <c r="X311" s="13">
        <v>0</v>
      </c>
      <c r="Y311" s="13">
        <v>1</v>
      </c>
      <c r="Z311" s="13">
        <v>2.75</v>
      </c>
      <c r="AA311" s="13">
        <v>1.25</v>
      </c>
      <c r="AB311" s="13">
        <v>1.5</v>
      </c>
      <c r="AC311" s="13">
        <v>1.25</v>
      </c>
      <c r="AD311" s="13">
        <v>2</v>
      </c>
      <c r="AE311" s="13">
        <v>-0.75</v>
      </c>
      <c r="AF311" s="13">
        <v>1</v>
      </c>
      <c r="AG311" s="13">
        <v>2.2000000000000002</v>
      </c>
      <c r="AH311" s="13">
        <v>-1.2000000000000002</v>
      </c>
      <c r="AI311" s="13">
        <v>1</v>
      </c>
      <c r="AJ311" s="13">
        <v>1</v>
      </c>
      <c r="AK311" s="13">
        <v>10</v>
      </c>
      <c r="AL311" s="13">
        <v>10</v>
      </c>
      <c r="AM311" s="13">
        <v>2</v>
      </c>
      <c r="AN311" s="13">
        <v>1.1111111111111112</v>
      </c>
      <c r="AO311" s="22">
        <v>310</v>
      </c>
    </row>
    <row r="312" spans="1:41" x14ac:dyDescent="0.25">
      <c r="A312" t="s">
        <v>47</v>
      </c>
      <c r="B312" t="s">
        <v>249</v>
      </c>
      <c r="C312" t="s">
        <v>105</v>
      </c>
      <c r="D312" t="s">
        <v>54</v>
      </c>
      <c r="E312" t="s">
        <v>43</v>
      </c>
      <c r="F312" s="15">
        <v>0.70833333333333337</v>
      </c>
      <c r="G312" s="16">
        <v>4125</v>
      </c>
      <c r="H312" s="16">
        <v>4</v>
      </c>
      <c r="I312" s="16"/>
      <c r="J312" t="s">
        <v>58</v>
      </c>
      <c r="K312" t="s">
        <v>40</v>
      </c>
      <c r="L312">
        <v>2</v>
      </c>
      <c r="M312">
        <v>3</v>
      </c>
      <c r="N312" t="s">
        <v>31</v>
      </c>
      <c r="O312" t="s">
        <v>32</v>
      </c>
      <c r="P312" s="13">
        <v>-1</v>
      </c>
      <c r="Q312" s="13">
        <v>1.6</v>
      </c>
      <c r="R312" s="13">
        <v>1</v>
      </c>
      <c r="S312" s="13">
        <v>0.60000000000000009</v>
      </c>
      <c r="T312" s="13">
        <v>2.375</v>
      </c>
      <c r="U312" s="13">
        <v>0.125</v>
      </c>
      <c r="V312" s="13">
        <v>2.25</v>
      </c>
      <c r="W312" s="13">
        <v>1.5</v>
      </c>
      <c r="X312" s="13">
        <v>2.5</v>
      </c>
      <c r="Y312" s="13">
        <v>-1</v>
      </c>
      <c r="Z312" s="13">
        <v>1.6666666666666667</v>
      </c>
      <c r="AA312" s="13">
        <v>0.66666666666666663</v>
      </c>
      <c r="AB312" s="13">
        <v>1</v>
      </c>
      <c r="AC312" s="13">
        <v>2.5</v>
      </c>
      <c r="AD312" s="13">
        <v>0.25</v>
      </c>
      <c r="AE312" s="13">
        <v>2.25</v>
      </c>
      <c r="AF312" s="13">
        <v>2.25</v>
      </c>
      <c r="AG312" s="13">
        <v>0</v>
      </c>
      <c r="AH312" s="13">
        <v>2.25</v>
      </c>
      <c r="AI312" s="13">
        <v>0</v>
      </c>
      <c r="AJ312" s="13">
        <v>3</v>
      </c>
      <c r="AK312" s="13">
        <v>5</v>
      </c>
      <c r="AL312" s="13">
        <v>22</v>
      </c>
      <c r="AM312" s="13">
        <v>1</v>
      </c>
      <c r="AN312" s="13">
        <v>2.75</v>
      </c>
      <c r="AO312" s="22">
        <v>311</v>
      </c>
    </row>
    <row r="313" spans="1:41" x14ac:dyDescent="0.25">
      <c r="A313" t="s">
        <v>47</v>
      </c>
      <c r="B313" t="s">
        <v>341</v>
      </c>
      <c r="C313" t="s">
        <v>105</v>
      </c>
      <c r="D313" t="s">
        <v>54</v>
      </c>
      <c r="E313" t="s">
        <v>64</v>
      </c>
      <c r="F313" s="15">
        <v>0.70833333333333337</v>
      </c>
      <c r="G313" s="16">
        <v>3141</v>
      </c>
      <c r="H313" s="16">
        <v>7</v>
      </c>
      <c r="I313" s="16"/>
      <c r="J313" t="s">
        <v>216</v>
      </c>
      <c r="K313" t="s">
        <v>0</v>
      </c>
      <c r="L313">
        <v>0</v>
      </c>
      <c r="M313">
        <v>1</v>
      </c>
      <c r="N313" t="s">
        <v>31</v>
      </c>
      <c r="O313" t="s">
        <v>32</v>
      </c>
      <c r="P313" s="13">
        <v>-1</v>
      </c>
      <c r="Q313" s="13">
        <v>1.4</v>
      </c>
      <c r="R313" s="13">
        <v>0.6</v>
      </c>
      <c r="S313" s="13">
        <v>0.79999999999999993</v>
      </c>
      <c r="T313" s="13">
        <v>1.6666666666666667</v>
      </c>
      <c r="U313" s="13">
        <v>0.77777777777777779</v>
      </c>
      <c r="V313" s="13">
        <v>0.88888888888888895</v>
      </c>
      <c r="W313" s="13">
        <v>2</v>
      </c>
      <c r="X313" s="13">
        <v>1.5</v>
      </c>
      <c r="Y313" s="13">
        <v>0.5</v>
      </c>
      <c r="Z313" s="13">
        <v>1</v>
      </c>
      <c r="AA313" s="13">
        <v>2</v>
      </c>
      <c r="AB313" s="13">
        <v>-1</v>
      </c>
      <c r="AC313" s="13">
        <v>2</v>
      </c>
      <c r="AD313" s="13">
        <v>0.5</v>
      </c>
      <c r="AE313" s="13">
        <v>1.5</v>
      </c>
      <c r="AF313" s="13">
        <v>1.4</v>
      </c>
      <c r="AG313" s="13">
        <v>1</v>
      </c>
      <c r="AH313" s="13">
        <v>0.39999999999999991</v>
      </c>
      <c r="AI313" s="13">
        <v>0</v>
      </c>
      <c r="AJ313" s="13">
        <v>3</v>
      </c>
      <c r="AK313" s="13">
        <v>4</v>
      </c>
      <c r="AL313" s="13">
        <v>19</v>
      </c>
      <c r="AM313" s="13">
        <v>0.8</v>
      </c>
      <c r="AN313" s="13">
        <v>2.1111111111111112</v>
      </c>
      <c r="AO313" s="22">
        <v>312</v>
      </c>
    </row>
    <row r="314" spans="1:41" x14ac:dyDescent="0.25">
      <c r="A314" t="s">
        <v>47</v>
      </c>
      <c r="B314" t="s">
        <v>341</v>
      </c>
      <c r="C314" t="s">
        <v>105</v>
      </c>
      <c r="D314" t="s">
        <v>54</v>
      </c>
      <c r="E314" t="s">
        <v>64</v>
      </c>
      <c r="F314" s="15">
        <v>0.70833333333333337</v>
      </c>
      <c r="G314" s="16">
        <v>17400</v>
      </c>
      <c r="H314" s="16">
        <v>3</v>
      </c>
      <c r="I314" s="16"/>
      <c r="J314" t="s">
        <v>71</v>
      </c>
      <c r="K314" t="s">
        <v>245</v>
      </c>
      <c r="L314">
        <v>2</v>
      </c>
      <c r="M314">
        <v>1</v>
      </c>
      <c r="N314" t="s">
        <v>32</v>
      </c>
      <c r="O314" t="s">
        <v>31</v>
      </c>
      <c r="P314" s="13">
        <v>1</v>
      </c>
      <c r="Q314" s="13">
        <v>2.25</v>
      </c>
      <c r="R314" s="13">
        <v>0.25</v>
      </c>
      <c r="S314" s="13">
        <v>2</v>
      </c>
      <c r="T314" s="13">
        <v>1.6</v>
      </c>
      <c r="U314" s="13">
        <v>2</v>
      </c>
      <c r="V314" s="13">
        <v>-0.39999999999999991</v>
      </c>
      <c r="W314" s="13">
        <v>2</v>
      </c>
      <c r="X314" s="13">
        <v>0.5</v>
      </c>
      <c r="Y314" s="13">
        <v>1.5</v>
      </c>
      <c r="Z314" s="13">
        <v>2.5</v>
      </c>
      <c r="AA314" s="13">
        <v>1</v>
      </c>
      <c r="AB314" s="13">
        <v>1.5</v>
      </c>
      <c r="AC314" s="13">
        <v>1</v>
      </c>
      <c r="AD314" s="13">
        <v>2.5</v>
      </c>
      <c r="AE314" s="13">
        <v>-1.5</v>
      </c>
      <c r="AF314" s="13">
        <v>2</v>
      </c>
      <c r="AG314" s="13">
        <v>1.6666666666666667</v>
      </c>
      <c r="AH314" s="13">
        <v>0.33333333333333326</v>
      </c>
      <c r="AI314" s="13">
        <v>3</v>
      </c>
      <c r="AJ314" s="13">
        <v>0</v>
      </c>
      <c r="AK314" s="13">
        <v>14</v>
      </c>
      <c r="AL314" s="13">
        <v>6</v>
      </c>
      <c r="AM314" s="13">
        <v>1.75</v>
      </c>
      <c r="AN314" s="13">
        <v>1.2</v>
      </c>
      <c r="AO314" s="22">
        <v>313</v>
      </c>
    </row>
    <row r="315" spans="1:41" x14ac:dyDescent="0.25">
      <c r="A315" t="s">
        <v>47</v>
      </c>
      <c r="B315" t="s">
        <v>341</v>
      </c>
      <c r="C315" t="s">
        <v>105</v>
      </c>
      <c r="D315" t="s">
        <v>54</v>
      </c>
      <c r="E315" t="s">
        <v>64</v>
      </c>
      <c r="F315" s="15">
        <v>0.70833333333333337</v>
      </c>
      <c r="G315" s="16">
        <v>3400</v>
      </c>
      <c r="H315" s="16">
        <v>7</v>
      </c>
      <c r="I315" s="16"/>
      <c r="J315" t="s">
        <v>56</v>
      </c>
      <c r="K315" t="s">
        <v>76</v>
      </c>
      <c r="L315">
        <v>0</v>
      </c>
      <c r="M315">
        <v>0</v>
      </c>
      <c r="N315" t="s">
        <v>30</v>
      </c>
      <c r="O315" t="s">
        <v>30</v>
      </c>
      <c r="P315" s="13">
        <v>0</v>
      </c>
      <c r="Q315" s="13">
        <v>0.2857142857142857</v>
      </c>
      <c r="R315" s="13">
        <v>1</v>
      </c>
      <c r="S315" s="13">
        <v>-0.7142857142857143</v>
      </c>
      <c r="T315" s="13">
        <v>1.6</v>
      </c>
      <c r="U315" s="13">
        <v>3</v>
      </c>
      <c r="V315" s="13">
        <v>-1.4</v>
      </c>
      <c r="W315" s="13">
        <v>0.33333333333333331</v>
      </c>
      <c r="X315" s="13">
        <v>2.3333333333333335</v>
      </c>
      <c r="Y315" s="13">
        <v>-2</v>
      </c>
      <c r="Z315" s="13">
        <v>0.25</v>
      </c>
      <c r="AA315" s="13">
        <v>2</v>
      </c>
      <c r="AB315" s="13">
        <v>-1.75</v>
      </c>
      <c r="AC315" s="13">
        <v>0</v>
      </c>
      <c r="AD315" s="13">
        <v>4</v>
      </c>
      <c r="AE315" s="13">
        <v>-4</v>
      </c>
      <c r="AF315" s="13">
        <v>2.6666666666666665</v>
      </c>
      <c r="AG315" s="13">
        <v>2.3333333333333335</v>
      </c>
      <c r="AH315" s="13">
        <v>0.33333333333333304</v>
      </c>
      <c r="AI315" s="13">
        <v>1</v>
      </c>
      <c r="AJ315" s="13">
        <v>1</v>
      </c>
      <c r="AK315" s="13">
        <v>3</v>
      </c>
      <c r="AL315" s="13">
        <v>6</v>
      </c>
      <c r="AM315" s="13">
        <v>0.42857142857142855</v>
      </c>
      <c r="AN315" s="13">
        <v>1.2</v>
      </c>
      <c r="AO315" s="22">
        <v>314</v>
      </c>
    </row>
    <row r="316" spans="1:41" x14ac:dyDescent="0.25">
      <c r="A316" t="s">
        <v>33</v>
      </c>
      <c r="B316" t="s">
        <v>309</v>
      </c>
      <c r="C316" t="s">
        <v>105</v>
      </c>
      <c r="D316" t="s">
        <v>54</v>
      </c>
      <c r="E316" t="s">
        <v>46</v>
      </c>
      <c r="F316" s="15">
        <v>0.875</v>
      </c>
      <c r="G316" s="16">
        <v>26500</v>
      </c>
      <c r="H316" s="16">
        <v>4</v>
      </c>
      <c r="I316" s="16"/>
      <c r="J316" t="s">
        <v>40</v>
      </c>
      <c r="K316" t="s">
        <v>308</v>
      </c>
      <c r="L316">
        <v>2</v>
      </c>
      <c r="M316">
        <v>2</v>
      </c>
      <c r="N316" t="s">
        <v>30</v>
      </c>
      <c r="O316" t="s">
        <v>30</v>
      </c>
      <c r="P316" s="13">
        <v>0</v>
      </c>
      <c r="Q316" s="13">
        <v>2.4444444444444446</v>
      </c>
      <c r="R316" s="13">
        <v>0.1111111111111111</v>
      </c>
      <c r="S316" s="13">
        <v>2.3333333333333335</v>
      </c>
      <c r="T316" s="13">
        <v>0</v>
      </c>
      <c r="U316" s="13">
        <v>0</v>
      </c>
      <c r="V316" s="13">
        <v>0</v>
      </c>
      <c r="W316" s="13">
        <v>2.5</v>
      </c>
      <c r="X316" s="13">
        <v>0.25</v>
      </c>
      <c r="Y316" s="13">
        <v>2.25</v>
      </c>
      <c r="Z316" s="13">
        <v>2.4</v>
      </c>
      <c r="AA316" s="13">
        <v>0.4</v>
      </c>
      <c r="AB316" s="13">
        <v>2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1</v>
      </c>
      <c r="AJ316" s="13">
        <v>1</v>
      </c>
      <c r="AK316" s="13">
        <v>25</v>
      </c>
      <c r="AL316" s="13">
        <v>1</v>
      </c>
      <c r="AM316" s="13">
        <v>2.7777777777777777</v>
      </c>
      <c r="AN316" s="13">
        <v>1</v>
      </c>
      <c r="AO316" s="22">
        <v>315</v>
      </c>
    </row>
    <row r="317" spans="1:41" x14ac:dyDescent="0.25">
      <c r="A317" t="s">
        <v>59</v>
      </c>
      <c r="B317" t="s">
        <v>352</v>
      </c>
      <c r="C317" t="s">
        <v>105</v>
      </c>
      <c r="D317" t="s">
        <v>54</v>
      </c>
      <c r="E317" t="s">
        <v>61</v>
      </c>
      <c r="F317" s="15">
        <v>0.85416666666666663</v>
      </c>
      <c r="G317" s="16">
        <v>31274</v>
      </c>
      <c r="H317" s="16">
        <v>4</v>
      </c>
      <c r="I317" s="16"/>
      <c r="J317" t="s">
        <v>351</v>
      </c>
      <c r="K317" t="s">
        <v>71</v>
      </c>
      <c r="L317">
        <v>2</v>
      </c>
      <c r="M317">
        <v>1</v>
      </c>
      <c r="N317" t="s">
        <v>32</v>
      </c>
      <c r="O317" t="s">
        <v>31</v>
      </c>
      <c r="P317" s="13">
        <v>1</v>
      </c>
      <c r="Q317" s="13">
        <v>1</v>
      </c>
      <c r="R317" s="13">
        <v>0</v>
      </c>
      <c r="S317" s="13">
        <v>1</v>
      </c>
      <c r="T317" s="13">
        <v>2.2222222222222223</v>
      </c>
      <c r="U317" s="13">
        <v>0.77777777777777779</v>
      </c>
      <c r="V317" s="13">
        <v>1.4444444444444446</v>
      </c>
      <c r="W317" s="13">
        <v>0</v>
      </c>
      <c r="X317" s="13">
        <v>0</v>
      </c>
      <c r="Y317" s="13">
        <v>0</v>
      </c>
      <c r="Z317" s="13">
        <v>1</v>
      </c>
      <c r="AA317" s="13">
        <v>3</v>
      </c>
      <c r="AB317" s="13">
        <v>-2</v>
      </c>
      <c r="AC317" s="13">
        <v>2</v>
      </c>
      <c r="AD317" s="13">
        <v>0.6</v>
      </c>
      <c r="AE317" s="13">
        <v>1.4</v>
      </c>
      <c r="AF317" s="13">
        <v>2.5</v>
      </c>
      <c r="AG317" s="13">
        <v>1</v>
      </c>
      <c r="AH317" s="13">
        <v>1.5</v>
      </c>
      <c r="AI317" s="13">
        <v>3</v>
      </c>
      <c r="AJ317" s="13">
        <v>0</v>
      </c>
      <c r="AK317" s="13">
        <v>0</v>
      </c>
      <c r="AL317" s="13">
        <v>17</v>
      </c>
      <c r="AM317" s="13">
        <v>0</v>
      </c>
      <c r="AN317" s="13">
        <v>1.8888888888888888</v>
      </c>
      <c r="AO317" s="22">
        <v>316</v>
      </c>
    </row>
    <row r="318" spans="1:41" x14ac:dyDescent="0.25">
      <c r="A318" t="s">
        <v>47</v>
      </c>
      <c r="B318" t="s">
        <v>250</v>
      </c>
      <c r="C318" t="s">
        <v>105</v>
      </c>
      <c r="D318" t="s">
        <v>70</v>
      </c>
      <c r="E318" t="s">
        <v>43</v>
      </c>
      <c r="F318" s="15">
        <v>0.70833333333333337</v>
      </c>
      <c r="G318" s="16">
        <v>9046</v>
      </c>
      <c r="H318" s="16">
        <v>7</v>
      </c>
      <c r="I318" s="16"/>
      <c r="J318" t="s">
        <v>80</v>
      </c>
      <c r="K318" t="s">
        <v>76</v>
      </c>
      <c r="L318">
        <v>2</v>
      </c>
      <c r="M318">
        <v>1</v>
      </c>
      <c r="N318" t="s">
        <v>32</v>
      </c>
      <c r="O318" t="s">
        <v>31</v>
      </c>
      <c r="P318" s="13">
        <v>1</v>
      </c>
      <c r="Q318" s="13">
        <v>1.6666666666666667</v>
      </c>
      <c r="R318" s="13">
        <v>0.16666666666666666</v>
      </c>
      <c r="S318" s="13">
        <v>1.5</v>
      </c>
      <c r="T318" s="13">
        <v>1.3333333333333333</v>
      </c>
      <c r="U318" s="13">
        <v>2.5</v>
      </c>
      <c r="V318" s="13">
        <v>-1.1666666666666667</v>
      </c>
      <c r="W318" s="13">
        <v>3</v>
      </c>
      <c r="X318" s="13">
        <v>0.5</v>
      </c>
      <c r="Y318" s="13">
        <v>2.5</v>
      </c>
      <c r="Z318" s="13">
        <v>1</v>
      </c>
      <c r="AA318" s="13">
        <v>0.75</v>
      </c>
      <c r="AB318" s="13">
        <v>0.25</v>
      </c>
      <c r="AC318" s="13">
        <v>0</v>
      </c>
      <c r="AD318" s="13">
        <v>4</v>
      </c>
      <c r="AE318" s="13">
        <v>-4</v>
      </c>
      <c r="AF318" s="13">
        <v>2</v>
      </c>
      <c r="AG318" s="13">
        <v>1.75</v>
      </c>
      <c r="AH318" s="13">
        <v>0.25</v>
      </c>
      <c r="AI318" s="13">
        <v>3</v>
      </c>
      <c r="AJ318" s="13">
        <v>0</v>
      </c>
      <c r="AK318" s="13">
        <v>10</v>
      </c>
      <c r="AL318" s="13">
        <v>7</v>
      </c>
      <c r="AM318" s="13">
        <v>1.6666666666666667</v>
      </c>
      <c r="AN318" s="13">
        <v>1.1666666666666667</v>
      </c>
      <c r="AO318" s="22">
        <v>317</v>
      </c>
    </row>
    <row r="319" spans="1:41" x14ac:dyDescent="0.25">
      <c r="A319" t="s">
        <v>47</v>
      </c>
      <c r="B319" t="s">
        <v>250</v>
      </c>
      <c r="C319" t="s">
        <v>105</v>
      </c>
      <c r="D319" t="s">
        <v>70</v>
      </c>
      <c r="E319" t="s">
        <v>43</v>
      </c>
      <c r="F319" s="15">
        <v>0.70833333333333337</v>
      </c>
      <c r="G319" s="16">
        <v>3248</v>
      </c>
      <c r="H319" s="16">
        <v>7</v>
      </c>
      <c r="I319" s="16"/>
      <c r="J319" t="s">
        <v>58</v>
      </c>
      <c r="K319" t="s">
        <v>65</v>
      </c>
      <c r="L319">
        <v>1</v>
      </c>
      <c r="M319">
        <v>2</v>
      </c>
      <c r="N319" t="s">
        <v>31</v>
      </c>
      <c r="O319" t="s">
        <v>32</v>
      </c>
      <c r="P319" s="13">
        <v>-1</v>
      </c>
      <c r="Q319" s="13">
        <v>1.6666666666666667</v>
      </c>
      <c r="R319" s="13">
        <v>1.3333333333333333</v>
      </c>
      <c r="S319" s="13">
        <v>0.33333333333333348</v>
      </c>
      <c r="T319" s="13">
        <v>2.3333333333333335</v>
      </c>
      <c r="U319" s="13">
        <v>0.5</v>
      </c>
      <c r="V319" s="13">
        <v>1.8333333333333335</v>
      </c>
      <c r="W319" s="13">
        <v>1.6666666666666667</v>
      </c>
      <c r="X319" s="13">
        <v>2.6666666666666665</v>
      </c>
      <c r="Y319" s="13">
        <v>-0.99999999999999978</v>
      </c>
      <c r="Z319" s="13">
        <v>1.6666666666666667</v>
      </c>
      <c r="AA319" s="13">
        <v>0.66666666666666663</v>
      </c>
      <c r="AB319" s="13">
        <v>1</v>
      </c>
      <c r="AC319" s="13">
        <v>2</v>
      </c>
      <c r="AD319" s="13">
        <v>1</v>
      </c>
      <c r="AE319" s="13">
        <v>1</v>
      </c>
      <c r="AF319" s="13">
        <v>2.6666666666666665</v>
      </c>
      <c r="AG319" s="13">
        <v>0</v>
      </c>
      <c r="AH319" s="13">
        <v>2.6666666666666665</v>
      </c>
      <c r="AI319" s="13">
        <v>0</v>
      </c>
      <c r="AJ319" s="13">
        <v>3</v>
      </c>
      <c r="AK319" s="13">
        <v>5</v>
      </c>
      <c r="AL319" s="13">
        <v>14</v>
      </c>
      <c r="AM319" s="13">
        <v>0.83333333333333337</v>
      </c>
      <c r="AN319" s="13">
        <v>2.3333333333333335</v>
      </c>
      <c r="AO319" s="22">
        <v>318</v>
      </c>
    </row>
    <row r="320" spans="1:41" x14ac:dyDescent="0.25">
      <c r="A320" t="s">
        <v>47</v>
      </c>
      <c r="B320" t="s">
        <v>250</v>
      </c>
      <c r="C320" t="s">
        <v>105</v>
      </c>
      <c r="D320" t="s">
        <v>70</v>
      </c>
      <c r="E320" t="s">
        <v>43</v>
      </c>
      <c r="F320" s="15">
        <v>0.70833333333333337</v>
      </c>
      <c r="G320" s="16">
        <v>3115</v>
      </c>
      <c r="H320" s="16">
        <v>6</v>
      </c>
      <c r="I320" s="16"/>
      <c r="J320" t="s">
        <v>245</v>
      </c>
      <c r="K320" t="s">
        <v>216</v>
      </c>
      <c r="L320">
        <v>2</v>
      </c>
      <c r="M320">
        <v>1</v>
      </c>
      <c r="N320" t="s">
        <v>32</v>
      </c>
      <c r="O320" t="s">
        <v>31</v>
      </c>
      <c r="P320" s="13">
        <v>1</v>
      </c>
      <c r="Q320" s="13">
        <v>1.5</v>
      </c>
      <c r="R320" s="13">
        <v>0.83333333333333337</v>
      </c>
      <c r="S320" s="13">
        <v>0.66666666666666663</v>
      </c>
      <c r="T320" s="13">
        <v>1.1666666666666667</v>
      </c>
      <c r="U320" s="13">
        <v>1.6666666666666667</v>
      </c>
      <c r="V320" s="13">
        <v>-0.5</v>
      </c>
      <c r="W320" s="13">
        <v>1</v>
      </c>
      <c r="X320" s="13">
        <v>2.5</v>
      </c>
      <c r="Y320" s="13">
        <v>-1.5</v>
      </c>
      <c r="Z320" s="13">
        <v>1.75</v>
      </c>
      <c r="AA320" s="13">
        <v>1.75</v>
      </c>
      <c r="AB320" s="13">
        <v>0</v>
      </c>
      <c r="AC320" s="13">
        <v>1.3333333333333333</v>
      </c>
      <c r="AD320" s="13">
        <v>1.3333333333333333</v>
      </c>
      <c r="AE320" s="13">
        <v>0</v>
      </c>
      <c r="AF320" s="13">
        <v>1</v>
      </c>
      <c r="AG320" s="13">
        <v>2</v>
      </c>
      <c r="AH320" s="13">
        <v>-1</v>
      </c>
      <c r="AI320" s="13">
        <v>3</v>
      </c>
      <c r="AJ320" s="13">
        <v>0</v>
      </c>
      <c r="AK320" s="13">
        <v>6</v>
      </c>
      <c r="AL320" s="13">
        <v>4</v>
      </c>
      <c r="AM320" s="13">
        <v>1</v>
      </c>
      <c r="AN320" s="13">
        <v>0.66666666666666663</v>
      </c>
      <c r="AO320" s="22">
        <v>319</v>
      </c>
    </row>
    <row r="321" spans="1:41" x14ac:dyDescent="0.25">
      <c r="A321" t="s">
        <v>47</v>
      </c>
      <c r="B321" t="s">
        <v>292</v>
      </c>
      <c r="C321" t="s">
        <v>105</v>
      </c>
      <c r="D321" t="s">
        <v>70</v>
      </c>
      <c r="E321" t="s">
        <v>64</v>
      </c>
      <c r="F321" s="15">
        <v>0.70833333333333337</v>
      </c>
      <c r="G321" s="16">
        <v>14487</v>
      </c>
      <c r="H321" s="16">
        <v>8</v>
      </c>
      <c r="I321" s="16"/>
      <c r="J321" t="s">
        <v>68</v>
      </c>
      <c r="K321" t="s">
        <v>71</v>
      </c>
      <c r="L321">
        <v>1</v>
      </c>
      <c r="M321">
        <v>1</v>
      </c>
      <c r="N321" t="s">
        <v>30</v>
      </c>
      <c r="O321" t="s">
        <v>30</v>
      </c>
      <c r="P321" s="13">
        <v>0</v>
      </c>
      <c r="Q321" s="13">
        <v>1.1000000000000001</v>
      </c>
      <c r="R321" s="13">
        <v>0.8</v>
      </c>
      <c r="S321" s="13">
        <v>0.30000000000000004</v>
      </c>
      <c r="T321" s="13">
        <v>2.1</v>
      </c>
      <c r="U321" s="13">
        <v>0.9</v>
      </c>
      <c r="V321" s="13">
        <v>1.2000000000000002</v>
      </c>
      <c r="W321" s="13">
        <v>1.25</v>
      </c>
      <c r="X321" s="13">
        <v>2</v>
      </c>
      <c r="Y321" s="13">
        <v>-0.75</v>
      </c>
      <c r="Z321" s="13">
        <v>1</v>
      </c>
      <c r="AA321" s="13">
        <v>2</v>
      </c>
      <c r="AB321" s="13">
        <v>-1</v>
      </c>
      <c r="AC321" s="13">
        <v>2</v>
      </c>
      <c r="AD321" s="13">
        <v>0.6</v>
      </c>
      <c r="AE321" s="13">
        <v>1.4</v>
      </c>
      <c r="AF321" s="13">
        <v>2.2000000000000002</v>
      </c>
      <c r="AG321" s="13">
        <v>1.2</v>
      </c>
      <c r="AH321" s="13">
        <v>1.0000000000000002</v>
      </c>
      <c r="AI321" s="13">
        <v>1</v>
      </c>
      <c r="AJ321" s="13">
        <v>1</v>
      </c>
      <c r="AK321" s="13">
        <v>11</v>
      </c>
      <c r="AL321" s="13">
        <v>17</v>
      </c>
      <c r="AM321" s="13">
        <v>1.1000000000000001</v>
      </c>
      <c r="AN321" s="13">
        <v>1.7</v>
      </c>
      <c r="AO321" s="22">
        <v>320</v>
      </c>
    </row>
    <row r="322" spans="1:41" x14ac:dyDescent="0.25">
      <c r="A322" t="s">
        <v>47</v>
      </c>
      <c r="B322" t="s">
        <v>292</v>
      </c>
      <c r="C322" t="s">
        <v>105</v>
      </c>
      <c r="D322" t="s">
        <v>70</v>
      </c>
      <c r="E322" t="s">
        <v>64</v>
      </c>
      <c r="F322" s="15">
        <v>0.70833333333333337</v>
      </c>
      <c r="G322" s="16">
        <v>6489</v>
      </c>
      <c r="H322" s="16">
        <v>4</v>
      </c>
      <c r="I322" s="16"/>
      <c r="J322" t="s">
        <v>40</v>
      </c>
      <c r="K322" t="s">
        <v>56</v>
      </c>
      <c r="L322">
        <v>3</v>
      </c>
      <c r="M322">
        <v>1</v>
      </c>
      <c r="N322" t="s">
        <v>32</v>
      </c>
      <c r="O322" t="s">
        <v>31</v>
      </c>
      <c r="P322" s="13">
        <v>2</v>
      </c>
      <c r="Q322" s="13">
        <v>2.4</v>
      </c>
      <c r="R322" s="13">
        <v>0.3</v>
      </c>
      <c r="S322" s="13">
        <v>2.1</v>
      </c>
      <c r="T322" s="13">
        <v>0.25</v>
      </c>
      <c r="U322" s="13">
        <v>1.875</v>
      </c>
      <c r="V322" s="13">
        <v>-1.625</v>
      </c>
      <c r="W322" s="13">
        <v>2.4</v>
      </c>
      <c r="X322" s="13">
        <v>0.6</v>
      </c>
      <c r="Y322" s="13">
        <v>1.7999999999999998</v>
      </c>
      <c r="Z322" s="13">
        <v>2.4</v>
      </c>
      <c r="AA322" s="13">
        <v>0.4</v>
      </c>
      <c r="AB322" s="13">
        <v>2</v>
      </c>
      <c r="AC322" s="13">
        <v>0.25</v>
      </c>
      <c r="AD322" s="13">
        <v>1.75</v>
      </c>
      <c r="AE322" s="13">
        <v>-1.5</v>
      </c>
      <c r="AF322" s="13">
        <v>0.25</v>
      </c>
      <c r="AG322" s="13">
        <v>2</v>
      </c>
      <c r="AH322" s="13">
        <v>-1.75</v>
      </c>
      <c r="AI322" s="13">
        <v>3</v>
      </c>
      <c r="AJ322" s="13">
        <v>0</v>
      </c>
      <c r="AK322" s="13">
        <v>26</v>
      </c>
      <c r="AL322" s="13">
        <v>4</v>
      </c>
      <c r="AM322" s="13">
        <v>2.6</v>
      </c>
      <c r="AN322" s="13">
        <v>0.5</v>
      </c>
      <c r="AO322" s="22">
        <v>321</v>
      </c>
    </row>
    <row r="323" spans="1:41" x14ac:dyDescent="0.25">
      <c r="A323" t="s">
        <v>47</v>
      </c>
      <c r="B323" t="s">
        <v>292</v>
      </c>
      <c r="C323" t="s">
        <v>105</v>
      </c>
      <c r="D323" t="s">
        <v>70</v>
      </c>
      <c r="E323" t="s">
        <v>64</v>
      </c>
      <c r="F323" s="15">
        <v>0.70833333333333337</v>
      </c>
      <c r="G323" s="16">
        <v>5119</v>
      </c>
      <c r="H323" s="16">
        <v>7</v>
      </c>
      <c r="I323" s="16"/>
      <c r="J323" t="s">
        <v>0</v>
      </c>
      <c r="K323" t="s">
        <v>49</v>
      </c>
      <c r="L323">
        <v>2</v>
      </c>
      <c r="M323">
        <v>0</v>
      </c>
      <c r="N323" t="s">
        <v>32</v>
      </c>
      <c r="O323" t="s">
        <v>31</v>
      </c>
      <c r="P323" s="13">
        <v>2</v>
      </c>
      <c r="Q323" s="13">
        <v>1.6</v>
      </c>
      <c r="R323" s="13">
        <v>0.2</v>
      </c>
      <c r="S323" s="13">
        <v>1.4000000000000001</v>
      </c>
      <c r="T323" s="13">
        <v>2.1666666666666665</v>
      </c>
      <c r="U323" s="13">
        <v>1</v>
      </c>
      <c r="V323" s="13">
        <v>1.1666666666666665</v>
      </c>
      <c r="W323" s="13">
        <v>2</v>
      </c>
      <c r="X323" s="13">
        <v>0.5</v>
      </c>
      <c r="Y323" s="13">
        <v>1.5</v>
      </c>
      <c r="Z323" s="13">
        <v>1.3333333333333333</v>
      </c>
      <c r="AA323" s="13">
        <v>0.83333333333333337</v>
      </c>
      <c r="AB323" s="13">
        <v>0.49999999999999989</v>
      </c>
      <c r="AC323" s="13">
        <v>1</v>
      </c>
      <c r="AD323" s="13">
        <v>0.5</v>
      </c>
      <c r="AE323" s="13">
        <v>0.5</v>
      </c>
      <c r="AF323" s="13">
        <v>2.75</v>
      </c>
      <c r="AG323" s="13">
        <v>1.25</v>
      </c>
      <c r="AH323" s="13">
        <v>1.5</v>
      </c>
      <c r="AI323" s="13">
        <v>3</v>
      </c>
      <c r="AJ323" s="13">
        <v>0</v>
      </c>
      <c r="AK323" s="13">
        <v>22</v>
      </c>
      <c r="AL323" s="13">
        <v>11</v>
      </c>
      <c r="AM323" s="13">
        <v>2.2000000000000002</v>
      </c>
      <c r="AN323" s="13">
        <v>1.8333333333333333</v>
      </c>
      <c r="AO323" s="22">
        <v>322</v>
      </c>
    </row>
    <row r="324" spans="1:41" x14ac:dyDescent="0.25">
      <c r="A324" t="s">
        <v>47</v>
      </c>
      <c r="B324" t="s">
        <v>293</v>
      </c>
      <c r="C324" t="s">
        <v>105</v>
      </c>
      <c r="D324" t="s">
        <v>70</v>
      </c>
      <c r="E324" t="s">
        <v>43</v>
      </c>
      <c r="F324" s="15">
        <v>0.70833333333333337</v>
      </c>
      <c r="G324" s="16">
        <v>2400</v>
      </c>
      <c r="H324" s="16">
        <v>13</v>
      </c>
      <c r="I324" s="16"/>
      <c r="J324" t="s">
        <v>56</v>
      </c>
      <c r="K324" t="s">
        <v>68</v>
      </c>
      <c r="L324">
        <v>2</v>
      </c>
      <c r="M324">
        <v>3</v>
      </c>
      <c r="N324" t="s">
        <v>31</v>
      </c>
      <c r="O324" t="s">
        <v>32</v>
      </c>
      <c r="P324" s="13">
        <v>-1</v>
      </c>
      <c r="Q324" s="13">
        <v>0.33333333333333331</v>
      </c>
      <c r="R324" s="13">
        <v>0.77777777777777779</v>
      </c>
      <c r="S324" s="13">
        <v>-0.44444444444444448</v>
      </c>
      <c r="T324" s="13">
        <v>1.0909090909090908</v>
      </c>
      <c r="U324" s="13">
        <v>1.9090909090909092</v>
      </c>
      <c r="V324" s="13">
        <v>-0.81818181818181834</v>
      </c>
      <c r="W324" s="13">
        <v>0.25</v>
      </c>
      <c r="X324" s="13">
        <v>1.75</v>
      </c>
      <c r="Y324" s="13">
        <v>-1.5</v>
      </c>
      <c r="Z324" s="13">
        <v>0.4</v>
      </c>
      <c r="AA324" s="13">
        <v>2.2000000000000002</v>
      </c>
      <c r="AB324" s="13">
        <v>-1.8000000000000003</v>
      </c>
      <c r="AC324" s="13">
        <v>1.2</v>
      </c>
      <c r="AD324" s="13">
        <v>1.8</v>
      </c>
      <c r="AE324" s="13">
        <v>-0.60000000000000009</v>
      </c>
      <c r="AF324" s="13">
        <v>1</v>
      </c>
      <c r="AG324" s="13">
        <v>2</v>
      </c>
      <c r="AH324" s="13">
        <v>-1</v>
      </c>
      <c r="AI324" s="13">
        <v>0</v>
      </c>
      <c r="AJ324" s="13">
        <v>3</v>
      </c>
      <c r="AK324" s="13">
        <v>4</v>
      </c>
      <c r="AL324" s="13">
        <v>12</v>
      </c>
      <c r="AM324" s="13">
        <v>0.44444444444444442</v>
      </c>
      <c r="AN324" s="13">
        <v>1.0909090909090908</v>
      </c>
      <c r="AO324" s="22">
        <v>323</v>
      </c>
    </row>
    <row r="325" spans="1:41" x14ac:dyDescent="0.25">
      <c r="A325" t="s">
        <v>47</v>
      </c>
      <c r="B325" t="s">
        <v>293</v>
      </c>
      <c r="C325" t="s">
        <v>105</v>
      </c>
      <c r="D325" t="s">
        <v>70</v>
      </c>
      <c r="E325" t="s">
        <v>43</v>
      </c>
      <c r="F325" s="15">
        <v>0.70833333333333337</v>
      </c>
      <c r="G325" s="16">
        <v>5511</v>
      </c>
      <c r="H325" s="16">
        <v>13</v>
      </c>
      <c r="I325" s="16"/>
      <c r="J325" t="s">
        <v>65</v>
      </c>
      <c r="K325" t="s">
        <v>40</v>
      </c>
      <c r="L325">
        <v>1</v>
      </c>
      <c r="M325">
        <v>3</v>
      </c>
      <c r="N325" t="s">
        <v>31</v>
      </c>
      <c r="O325" t="s">
        <v>32</v>
      </c>
      <c r="P325" s="13">
        <v>-2</v>
      </c>
      <c r="Q325" s="13">
        <v>2.2857142857142856</v>
      </c>
      <c r="R325" s="13">
        <v>0.42857142857142855</v>
      </c>
      <c r="S325" s="13">
        <v>1.857142857142857</v>
      </c>
      <c r="T325" s="13">
        <v>2.4545454545454546</v>
      </c>
      <c r="U325" s="13">
        <v>0.54545454545454541</v>
      </c>
      <c r="V325" s="13">
        <v>1.9090909090909092</v>
      </c>
      <c r="W325" s="13">
        <v>2</v>
      </c>
      <c r="X325" s="13">
        <v>1</v>
      </c>
      <c r="Y325" s="13">
        <v>1</v>
      </c>
      <c r="Z325" s="13">
        <v>2.5</v>
      </c>
      <c r="AA325" s="13">
        <v>0.25</v>
      </c>
      <c r="AB325" s="13">
        <v>2.25</v>
      </c>
      <c r="AC325" s="13">
        <v>2.5</v>
      </c>
      <c r="AD325" s="13">
        <v>0.66666666666666663</v>
      </c>
      <c r="AE325" s="13">
        <v>1.8333333333333335</v>
      </c>
      <c r="AF325" s="13">
        <v>2.4</v>
      </c>
      <c r="AG325" s="13">
        <v>0.4</v>
      </c>
      <c r="AH325" s="13">
        <v>2</v>
      </c>
      <c r="AI325" s="13">
        <v>0</v>
      </c>
      <c r="AJ325" s="13">
        <v>3</v>
      </c>
      <c r="AK325" s="13">
        <v>17</v>
      </c>
      <c r="AL325" s="13">
        <v>29</v>
      </c>
      <c r="AM325" s="13">
        <v>2.4285714285714284</v>
      </c>
      <c r="AN325" s="13">
        <v>2.6363636363636362</v>
      </c>
      <c r="AO325" s="22">
        <v>324</v>
      </c>
    </row>
    <row r="326" spans="1:41" x14ac:dyDescent="0.25">
      <c r="A326" t="s">
        <v>47</v>
      </c>
      <c r="B326" t="s">
        <v>293</v>
      </c>
      <c r="C326" t="s">
        <v>105</v>
      </c>
      <c r="D326" t="s">
        <v>70</v>
      </c>
      <c r="E326" t="s">
        <v>43</v>
      </c>
      <c r="F326" s="15">
        <v>0.70833333333333337</v>
      </c>
      <c r="G326" s="16">
        <v>2166</v>
      </c>
      <c r="H326" s="16">
        <v>14</v>
      </c>
      <c r="I326" s="16"/>
      <c r="J326" t="s">
        <v>216</v>
      </c>
      <c r="K326" t="s">
        <v>58</v>
      </c>
      <c r="L326">
        <v>2</v>
      </c>
      <c r="M326">
        <v>1</v>
      </c>
      <c r="N326" t="s">
        <v>32</v>
      </c>
      <c r="O326" t="s">
        <v>31</v>
      </c>
      <c r="P326" s="13">
        <v>1</v>
      </c>
      <c r="Q326" s="13">
        <v>1.1428571428571428</v>
      </c>
      <c r="R326" s="13">
        <v>0.5714285714285714</v>
      </c>
      <c r="S326" s="13">
        <v>0.5714285714285714</v>
      </c>
      <c r="T326" s="13">
        <v>1.5714285714285714</v>
      </c>
      <c r="U326" s="13">
        <v>1.7142857142857142</v>
      </c>
      <c r="V326" s="13">
        <v>-0.14285714285714279</v>
      </c>
      <c r="W326" s="13">
        <v>1.3333333333333333</v>
      </c>
      <c r="X326" s="13">
        <v>1.3333333333333333</v>
      </c>
      <c r="Y326" s="13">
        <v>0</v>
      </c>
      <c r="Z326" s="13">
        <v>1</v>
      </c>
      <c r="AA326" s="13">
        <v>2</v>
      </c>
      <c r="AB326" s="13">
        <v>-1</v>
      </c>
      <c r="AC326" s="13">
        <v>1.5</v>
      </c>
      <c r="AD326" s="13">
        <v>2.5</v>
      </c>
      <c r="AE326" s="13">
        <v>-1</v>
      </c>
      <c r="AF326" s="13">
        <v>1.6666666666666667</v>
      </c>
      <c r="AG326" s="13">
        <v>0.66666666666666663</v>
      </c>
      <c r="AH326" s="13">
        <v>1</v>
      </c>
      <c r="AI326" s="13">
        <v>3</v>
      </c>
      <c r="AJ326" s="13">
        <v>0</v>
      </c>
      <c r="AK326" s="13">
        <v>4</v>
      </c>
      <c r="AL326" s="13">
        <v>5</v>
      </c>
      <c r="AM326" s="13">
        <v>0.5714285714285714</v>
      </c>
      <c r="AN326" s="13">
        <v>0.7142857142857143</v>
      </c>
      <c r="AO326" s="22">
        <v>325</v>
      </c>
    </row>
    <row r="327" spans="1:41" x14ac:dyDescent="0.25">
      <c r="A327" t="s">
        <v>47</v>
      </c>
      <c r="B327" t="s">
        <v>251</v>
      </c>
      <c r="C327" t="s">
        <v>105</v>
      </c>
      <c r="D327" t="s">
        <v>70</v>
      </c>
      <c r="E327" t="s">
        <v>64</v>
      </c>
      <c r="F327" s="15">
        <v>0.70833333333333337</v>
      </c>
      <c r="G327" s="16">
        <v>26000</v>
      </c>
      <c r="H327" s="16">
        <v>15</v>
      </c>
      <c r="I327" s="16"/>
      <c r="J327" t="s">
        <v>71</v>
      </c>
      <c r="K327" t="s">
        <v>80</v>
      </c>
      <c r="L327">
        <v>0</v>
      </c>
      <c r="M327">
        <v>1</v>
      </c>
      <c r="N327" t="s">
        <v>31</v>
      </c>
      <c r="O327" t="s">
        <v>32</v>
      </c>
      <c r="P327" s="13">
        <v>-1</v>
      </c>
      <c r="Q327" s="13">
        <v>2</v>
      </c>
      <c r="R327" s="13">
        <v>0.27272727272727271</v>
      </c>
      <c r="S327" s="13">
        <v>1.7272727272727273</v>
      </c>
      <c r="T327" s="13">
        <v>1.7142857142857142</v>
      </c>
      <c r="U327" s="13">
        <v>0.7142857142857143</v>
      </c>
      <c r="V327" s="13">
        <v>0.99999999999999989</v>
      </c>
      <c r="W327" s="13">
        <v>2</v>
      </c>
      <c r="X327" s="13">
        <v>0.6</v>
      </c>
      <c r="Y327" s="13">
        <v>1.4</v>
      </c>
      <c r="Z327" s="13">
        <v>2</v>
      </c>
      <c r="AA327" s="13">
        <v>1.1666666666666667</v>
      </c>
      <c r="AB327" s="13">
        <v>0.83333333333333326</v>
      </c>
      <c r="AC327" s="13">
        <v>2.6666666666666665</v>
      </c>
      <c r="AD327" s="13">
        <v>0.66666666666666663</v>
      </c>
      <c r="AE327" s="13">
        <v>2</v>
      </c>
      <c r="AF327" s="13">
        <v>1</v>
      </c>
      <c r="AG327" s="13">
        <v>0.75</v>
      </c>
      <c r="AH327" s="13">
        <v>0.25</v>
      </c>
      <c r="AI327" s="13">
        <v>0</v>
      </c>
      <c r="AJ327" s="13">
        <v>3</v>
      </c>
      <c r="AK327" s="13">
        <v>18</v>
      </c>
      <c r="AL327" s="13">
        <v>13</v>
      </c>
      <c r="AM327" s="13">
        <v>1.6363636363636365</v>
      </c>
      <c r="AN327" s="13">
        <v>1.8571428571428572</v>
      </c>
      <c r="AO327" s="22">
        <v>326</v>
      </c>
    </row>
    <row r="328" spans="1:41" x14ac:dyDescent="0.25">
      <c r="A328" t="s">
        <v>47</v>
      </c>
      <c r="B328" t="s">
        <v>251</v>
      </c>
      <c r="C328" t="s">
        <v>105</v>
      </c>
      <c r="D328" t="s">
        <v>70</v>
      </c>
      <c r="E328" t="s">
        <v>64</v>
      </c>
      <c r="F328" s="15">
        <v>0.60416666666666663</v>
      </c>
      <c r="G328" s="16">
        <v>1952</v>
      </c>
      <c r="H328" s="16">
        <v>14</v>
      </c>
      <c r="I328" s="16"/>
      <c r="J328" t="s">
        <v>76</v>
      </c>
      <c r="K328" t="s">
        <v>0</v>
      </c>
      <c r="L328">
        <v>1</v>
      </c>
      <c r="M328">
        <v>3</v>
      </c>
      <c r="N328" t="s">
        <v>31</v>
      </c>
      <c r="O328" t="s">
        <v>32</v>
      </c>
      <c r="P328" s="13">
        <v>-2</v>
      </c>
      <c r="Q328" s="13">
        <v>1.2857142857142858</v>
      </c>
      <c r="R328" s="13">
        <v>1.1428571428571428</v>
      </c>
      <c r="S328" s="13">
        <v>0.14285714285714302</v>
      </c>
      <c r="T328" s="13">
        <v>1.6363636363636365</v>
      </c>
      <c r="U328" s="13">
        <v>0.63636363636363635</v>
      </c>
      <c r="V328" s="13">
        <v>1</v>
      </c>
      <c r="W328" s="13">
        <v>0</v>
      </c>
      <c r="X328" s="13">
        <v>4</v>
      </c>
      <c r="Y328" s="13">
        <v>-4</v>
      </c>
      <c r="Z328" s="13">
        <v>1.8</v>
      </c>
      <c r="AA328" s="13">
        <v>1.8</v>
      </c>
      <c r="AB328" s="13">
        <v>0</v>
      </c>
      <c r="AC328" s="13">
        <v>2</v>
      </c>
      <c r="AD328" s="13">
        <v>0.4</v>
      </c>
      <c r="AE328" s="13">
        <v>1.6</v>
      </c>
      <c r="AF328" s="13">
        <v>1.3333333333333333</v>
      </c>
      <c r="AG328" s="13">
        <v>0.83333333333333337</v>
      </c>
      <c r="AH328" s="13">
        <v>0.49999999999999989</v>
      </c>
      <c r="AI328" s="13">
        <v>0</v>
      </c>
      <c r="AJ328" s="13">
        <v>3</v>
      </c>
      <c r="AK328" s="13">
        <v>7</v>
      </c>
      <c r="AL328" s="13">
        <v>25</v>
      </c>
      <c r="AM328" s="13">
        <v>1</v>
      </c>
      <c r="AN328" s="13">
        <v>2.2727272727272729</v>
      </c>
      <c r="AO328" s="22">
        <v>327</v>
      </c>
    </row>
    <row r="329" spans="1:41" x14ac:dyDescent="0.25">
      <c r="A329" t="s">
        <v>47</v>
      </c>
      <c r="B329" t="s">
        <v>251</v>
      </c>
      <c r="C329" t="s">
        <v>105</v>
      </c>
      <c r="D329" t="s">
        <v>70</v>
      </c>
      <c r="E329" t="s">
        <v>64</v>
      </c>
      <c r="F329" s="15">
        <v>0.60416666666666663</v>
      </c>
      <c r="G329" s="16">
        <v>3887</v>
      </c>
      <c r="H329" s="16">
        <v>14</v>
      </c>
      <c r="I329" s="16"/>
      <c r="J329" t="s">
        <v>49</v>
      </c>
      <c r="K329" t="s">
        <v>245</v>
      </c>
      <c r="L329">
        <v>3</v>
      </c>
      <c r="M329">
        <v>1</v>
      </c>
      <c r="N329" t="s">
        <v>32</v>
      </c>
      <c r="O329" t="s">
        <v>31</v>
      </c>
      <c r="P329" s="13">
        <v>2</v>
      </c>
      <c r="Q329" s="13">
        <v>1.8571428571428572</v>
      </c>
      <c r="R329" s="13">
        <v>0.14285714285714285</v>
      </c>
      <c r="S329" s="13">
        <v>1.7142857142857144</v>
      </c>
      <c r="T329" s="13">
        <v>1.5714285714285714</v>
      </c>
      <c r="U329" s="13">
        <v>1.8571428571428572</v>
      </c>
      <c r="V329" s="13">
        <v>-0.28571428571428581</v>
      </c>
      <c r="W329" s="13">
        <v>1</v>
      </c>
      <c r="X329" s="13">
        <v>0.5</v>
      </c>
      <c r="Y329" s="13">
        <v>0.5</v>
      </c>
      <c r="Z329" s="13">
        <v>2.2000000000000002</v>
      </c>
      <c r="AA329" s="13">
        <v>1.4</v>
      </c>
      <c r="AB329" s="13">
        <v>0.80000000000000027</v>
      </c>
      <c r="AC329" s="13">
        <v>1.3333333333333333</v>
      </c>
      <c r="AD329" s="13">
        <v>2</v>
      </c>
      <c r="AE329" s="13">
        <v>-0.66666666666666674</v>
      </c>
      <c r="AF329" s="13">
        <v>1.75</v>
      </c>
      <c r="AG329" s="13">
        <v>1.75</v>
      </c>
      <c r="AH329" s="13">
        <v>0</v>
      </c>
      <c r="AI329" s="13">
        <v>3</v>
      </c>
      <c r="AJ329" s="13">
        <v>0</v>
      </c>
      <c r="AK329" s="13">
        <v>11</v>
      </c>
      <c r="AL329" s="13">
        <v>9</v>
      </c>
      <c r="AM329" s="13">
        <v>1.5714285714285714</v>
      </c>
      <c r="AN329" s="13">
        <v>1.2857142857142858</v>
      </c>
      <c r="AO329" s="22">
        <v>328</v>
      </c>
    </row>
    <row r="330" spans="1:41" x14ac:dyDescent="0.25">
      <c r="A330" t="s">
        <v>72</v>
      </c>
      <c r="B330" t="s">
        <v>310</v>
      </c>
      <c r="C330" t="s">
        <v>105</v>
      </c>
      <c r="D330" t="s">
        <v>70</v>
      </c>
      <c r="E330" t="s">
        <v>61</v>
      </c>
      <c r="F330" s="15">
        <v>0.875</v>
      </c>
      <c r="G330" s="16">
        <v>24057</v>
      </c>
      <c r="H330" s="16">
        <v>5</v>
      </c>
      <c r="I330" s="16"/>
      <c r="J330" t="s">
        <v>311</v>
      </c>
      <c r="K330" t="s">
        <v>40</v>
      </c>
      <c r="L330">
        <v>2</v>
      </c>
      <c r="M330">
        <v>3</v>
      </c>
      <c r="N330" t="s">
        <v>31</v>
      </c>
      <c r="O330" t="s">
        <v>32</v>
      </c>
      <c r="P330" s="13">
        <v>-1</v>
      </c>
      <c r="Q330" s="13">
        <v>0</v>
      </c>
      <c r="R330" s="13">
        <v>0</v>
      </c>
      <c r="S330" s="13">
        <v>0</v>
      </c>
      <c r="T330" s="13">
        <v>2.5</v>
      </c>
      <c r="U330" s="13">
        <v>0.58333333333333337</v>
      </c>
      <c r="V330" s="13">
        <v>1.9166666666666665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2.5</v>
      </c>
      <c r="AD330" s="13">
        <v>0.66666666666666663</v>
      </c>
      <c r="AE330" s="13">
        <v>1.8333333333333335</v>
      </c>
      <c r="AF330" s="13">
        <v>2.5</v>
      </c>
      <c r="AG330" s="13">
        <v>0.5</v>
      </c>
      <c r="AH330" s="13">
        <v>2</v>
      </c>
      <c r="AI330" s="13">
        <v>0</v>
      </c>
      <c r="AJ330" s="13">
        <v>3</v>
      </c>
      <c r="AK330" s="13">
        <v>0</v>
      </c>
      <c r="AL330" s="13">
        <v>32</v>
      </c>
      <c r="AM330" s="13">
        <v>0</v>
      </c>
      <c r="AN330" s="13">
        <v>2.6666666666666665</v>
      </c>
      <c r="AO330" s="22">
        <v>329</v>
      </c>
    </row>
    <row r="331" spans="1:41" x14ac:dyDescent="0.25">
      <c r="A331" t="s">
        <v>72</v>
      </c>
      <c r="B331" t="s">
        <v>310</v>
      </c>
      <c r="C331" t="s">
        <v>105</v>
      </c>
      <c r="D331" t="s">
        <v>70</v>
      </c>
      <c r="E331" t="s">
        <v>61</v>
      </c>
      <c r="F331" s="15">
        <v>0.78819444444444453</v>
      </c>
      <c r="G331" s="16">
        <v>21400</v>
      </c>
      <c r="H331" s="16">
        <v>4</v>
      </c>
      <c r="I331" s="16"/>
      <c r="J331" t="s">
        <v>71</v>
      </c>
      <c r="K331" t="s">
        <v>353</v>
      </c>
      <c r="L331">
        <v>2</v>
      </c>
      <c r="M331">
        <v>0</v>
      </c>
      <c r="N331" t="s">
        <v>32</v>
      </c>
      <c r="O331" t="s">
        <v>31</v>
      </c>
      <c r="P331" s="13">
        <v>2</v>
      </c>
      <c r="Q331" s="13">
        <v>1.8333333333333333</v>
      </c>
      <c r="R331" s="13">
        <v>0.33333333333333331</v>
      </c>
      <c r="S331" s="13">
        <v>1.5</v>
      </c>
      <c r="T331" s="13">
        <v>0</v>
      </c>
      <c r="U331" s="13">
        <v>0</v>
      </c>
      <c r="V331" s="13">
        <v>0</v>
      </c>
      <c r="W331" s="13">
        <v>1.6666666666666667</v>
      </c>
      <c r="X331" s="13">
        <v>0.66666666666666663</v>
      </c>
      <c r="Y331" s="13">
        <v>1</v>
      </c>
      <c r="Z331" s="13">
        <v>2</v>
      </c>
      <c r="AA331" s="13">
        <v>1.1666666666666667</v>
      </c>
      <c r="AB331" s="13">
        <v>0.83333333333333326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3</v>
      </c>
      <c r="AJ331" s="13">
        <v>0</v>
      </c>
      <c r="AK331" s="13">
        <v>18</v>
      </c>
      <c r="AL331" s="13">
        <v>0</v>
      </c>
      <c r="AM331" s="13">
        <v>1.5</v>
      </c>
      <c r="AN331" s="13">
        <v>0</v>
      </c>
      <c r="AO331" s="22">
        <v>330</v>
      </c>
    </row>
    <row r="332" spans="1:41" x14ac:dyDescent="0.25">
      <c r="A332" t="s">
        <v>47</v>
      </c>
      <c r="B332" t="s">
        <v>294</v>
      </c>
      <c r="C332" t="s">
        <v>105</v>
      </c>
      <c r="D332" t="s">
        <v>70</v>
      </c>
      <c r="E332" t="s">
        <v>43</v>
      </c>
      <c r="F332" s="15">
        <v>0.70833333333333337</v>
      </c>
      <c r="G332" s="16">
        <v>6958</v>
      </c>
      <c r="H332" s="16">
        <v>7</v>
      </c>
      <c r="I332" s="16"/>
      <c r="J332" t="s">
        <v>68</v>
      </c>
      <c r="K332" t="s">
        <v>76</v>
      </c>
      <c r="L332">
        <v>1</v>
      </c>
      <c r="M332">
        <v>2</v>
      </c>
      <c r="N332" t="s">
        <v>31</v>
      </c>
      <c r="O332" t="s">
        <v>32</v>
      </c>
      <c r="P332" s="13">
        <v>-1</v>
      </c>
      <c r="Q332" s="13">
        <v>1.25</v>
      </c>
      <c r="R332" s="13">
        <v>0.75</v>
      </c>
      <c r="S332" s="13">
        <v>0.5</v>
      </c>
      <c r="T332" s="13">
        <v>1.25</v>
      </c>
      <c r="U332" s="13">
        <v>2.5</v>
      </c>
      <c r="V332" s="13">
        <v>-1.25</v>
      </c>
      <c r="W332" s="13">
        <v>1.2</v>
      </c>
      <c r="X332" s="13">
        <v>1.8</v>
      </c>
      <c r="Y332" s="13">
        <v>-0.60000000000000009</v>
      </c>
      <c r="Z332" s="13">
        <v>1.2857142857142858</v>
      </c>
      <c r="AA332" s="13">
        <v>2</v>
      </c>
      <c r="AB332" s="13">
        <v>-0.71428571428571419</v>
      </c>
      <c r="AC332" s="13">
        <v>0.33333333333333331</v>
      </c>
      <c r="AD332" s="13">
        <v>3.6666666666666665</v>
      </c>
      <c r="AE332" s="13">
        <v>-3.333333333333333</v>
      </c>
      <c r="AF332" s="13">
        <v>1.8</v>
      </c>
      <c r="AG332" s="13">
        <v>1.8</v>
      </c>
      <c r="AH332" s="13">
        <v>0</v>
      </c>
      <c r="AI332" s="13">
        <v>0</v>
      </c>
      <c r="AJ332" s="13">
        <v>3</v>
      </c>
      <c r="AK332" s="13">
        <v>15</v>
      </c>
      <c r="AL332" s="13">
        <v>7</v>
      </c>
      <c r="AM332" s="13">
        <v>1.25</v>
      </c>
      <c r="AN332" s="13">
        <v>0.875</v>
      </c>
      <c r="AO332" s="22">
        <v>331</v>
      </c>
    </row>
    <row r="333" spans="1:41" x14ac:dyDescent="0.25">
      <c r="A333" t="s">
        <v>47</v>
      </c>
      <c r="B333" t="s">
        <v>294</v>
      </c>
      <c r="C333" t="s">
        <v>105</v>
      </c>
      <c r="D333" t="s">
        <v>70</v>
      </c>
      <c r="E333" t="s">
        <v>43</v>
      </c>
      <c r="F333" s="15">
        <v>0.70833333333333337</v>
      </c>
      <c r="G333" s="16">
        <v>2565</v>
      </c>
      <c r="H333" s="16">
        <v>7</v>
      </c>
      <c r="I333" s="16"/>
      <c r="J333" t="s">
        <v>65</v>
      </c>
      <c r="K333" t="s">
        <v>216</v>
      </c>
      <c r="L333">
        <v>3</v>
      </c>
      <c r="M333">
        <v>0</v>
      </c>
      <c r="N333" t="s">
        <v>32</v>
      </c>
      <c r="O333" t="s">
        <v>31</v>
      </c>
      <c r="P333" s="13">
        <v>3</v>
      </c>
      <c r="Q333" s="13">
        <v>2.125</v>
      </c>
      <c r="R333" s="13">
        <v>0.75</v>
      </c>
      <c r="S333" s="13">
        <v>1.375</v>
      </c>
      <c r="T333" s="13">
        <v>1.25</v>
      </c>
      <c r="U333" s="13">
        <v>1.625</v>
      </c>
      <c r="V333" s="13">
        <v>-0.375</v>
      </c>
      <c r="W333" s="13">
        <v>1.75</v>
      </c>
      <c r="X333" s="13">
        <v>1.5</v>
      </c>
      <c r="Y333" s="13">
        <v>0.25</v>
      </c>
      <c r="Z333" s="13">
        <v>2.5</v>
      </c>
      <c r="AA333" s="13">
        <v>0.25</v>
      </c>
      <c r="AB333" s="13">
        <v>2.25</v>
      </c>
      <c r="AC333" s="13">
        <v>1.5</v>
      </c>
      <c r="AD333" s="13">
        <v>1.25</v>
      </c>
      <c r="AE333" s="13">
        <v>0.25</v>
      </c>
      <c r="AF333" s="13">
        <v>1</v>
      </c>
      <c r="AG333" s="13">
        <v>2</v>
      </c>
      <c r="AH333" s="13">
        <v>-1</v>
      </c>
      <c r="AI333" s="13">
        <v>3</v>
      </c>
      <c r="AJ333" s="13">
        <v>0</v>
      </c>
      <c r="AK333" s="13">
        <v>17</v>
      </c>
      <c r="AL333" s="13">
        <v>7</v>
      </c>
      <c r="AM333" s="13">
        <v>2.125</v>
      </c>
      <c r="AN333" s="13">
        <v>0.875</v>
      </c>
      <c r="AO333" s="22">
        <v>332</v>
      </c>
    </row>
    <row r="334" spans="1:41" x14ac:dyDescent="0.25">
      <c r="A334" t="s">
        <v>47</v>
      </c>
      <c r="B334" t="s">
        <v>294</v>
      </c>
      <c r="C334" t="s">
        <v>105</v>
      </c>
      <c r="D334" t="s">
        <v>70</v>
      </c>
      <c r="E334" t="s">
        <v>43</v>
      </c>
      <c r="F334" s="15">
        <v>0.70833333333333337</v>
      </c>
      <c r="G334" s="16">
        <v>3267</v>
      </c>
      <c r="H334" s="16">
        <v>6</v>
      </c>
      <c r="I334" s="16"/>
      <c r="J334" t="s">
        <v>58</v>
      </c>
      <c r="K334" t="s">
        <v>49</v>
      </c>
      <c r="L334">
        <v>0</v>
      </c>
      <c r="M334">
        <v>1</v>
      </c>
      <c r="N334" t="s">
        <v>31</v>
      </c>
      <c r="O334" t="s">
        <v>32</v>
      </c>
      <c r="P334" s="13">
        <v>-1</v>
      </c>
      <c r="Q334" s="13">
        <v>1.5</v>
      </c>
      <c r="R334" s="13">
        <v>1.25</v>
      </c>
      <c r="S334" s="13">
        <v>0.25</v>
      </c>
      <c r="T334" s="13">
        <v>2</v>
      </c>
      <c r="U334" s="13">
        <v>1.125</v>
      </c>
      <c r="V334" s="13">
        <v>0.875</v>
      </c>
      <c r="W334" s="13">
        <v>1.5</v>
      </c>
      <c r="X334" s="13">
        <v>2.5</v>
      </c>
      <c r="Y334" s="13">
        <v>-1</v>
      </c>
      <c r="Z334" s="13">
        <v>1.5</v>
      </c>
      <c r="AA334" s="13">
        <v>1</v>
      </c>
      <c r="AB334" s="13">
        <v>0.5</v>
      </c>
      <c r="AC334" s="13">
        <v>1.6666666666666667</v>
      </c>
      <c r="AD334" s="13">
        <v>0.66666666666666663</v>
      </c>
      <c r="AE334" s="13">
        <v>1</v>
      </c>
      <c r="AF334" s="13">
        <v>2.2000000000000002</v>
      </c>
      <c r="AG334" s="13">
        <v>1.4</v>
      </c>
      <c r="AH334" s="13">
        <v>0.80000000000000027</v>
      </c>
      <c r="AI334" s="13">
        <v>0</v>
      </c>
      <c r="AJ334" s="13">
        <v>3</v>
      </c>
      <c r="AK334" s="13">
        <v>5</v>
      </c>
      <c r="AL334" s="13">
        <v>14</v>
      </c>
      <c r="AM334" s="13">
        <v>0.625</v>
      </c>
      <c r="AN334" s="13">
        <v>1.75</v>
      </c>
      <c r="AO334" s="22">
        <v>333</v>
      </c>
    </row>
    <row r="335" spans="1:41" x14ac:dyDescent="0.25">
      <c r="A335" t="s">
        <v>47</v>
      </c>
      <c r="B335" t="s">
        <v>252</v>
      </c>
      <c r="C335" t="s">
        <v>105</v>
      </c>
      <c r="D335" t="s">
        <v>70</v>
      </c>
      <c r="E335" t="s">
        <v>64</v>
      </c>
      <c r="F335" s="15">
        <v>0.60416666666666663</v>
      </c>
      <c r="G335" s="16">
        <v>10076</v>
      </c>
      <c r="H335" s="16">
        <v>7</v>
      </c>
      <c r="I335" s="16"/>
      <c r="J335" t="s">
        <v>80</v>
      </c>
      <c r="K335" t="s">
        <v>0</v>
      </c>
      <c r="L335">
        <v>0</v>
      </c>
      <c r="M335">
        <v>3</v>
      </c>
      <c r="N335" t="s">
        <v>31</v>
      </c>
      <c r="O335" t="s">
        <v>32</v>
      </c>
      <c r="P335" s="13">
        <v>-3</v>
      </c>
      <c r="Q335" s="13">
        <v>1.625</v>
      </c>
      <c r="R335" s="13">
        <v>0.25</v>
      </c>
      <c r="S335" s="13">
        <v>1.375</v>
      </c>
      <c r="T335" s="13">
        <v>1.75</v>
      </c>
      <c r="U335" s="13">
        <v>0.66666666666666663</v>
      </c>
      <c r="V335" s="13">
        <v>1.0833333333333335</v>
      </c>
      <c r="W335" s="13">
        <v>2.6666666666666665</v>
      </c>
      <c r="X335" s="13">
        <v>0.66666666666666663</v>
      </c>
      <c r="Y335" s="13">
        <v>2</v>
      </c>
      <c r="Z335" s="13">
        <v>1</v>
      </c>
      <c r="AA335" s="13">
        <v>0.6</v>
      </c>
      <c r="AB335" s="13">
        <v>0.4</v>
      </c>
      <c r="AC335" s="13">
        <v>2</v>
      </c>
      <c r="AD335" s="13">
        <v>0.4</v>
      </c>
      <c r="AE335" s="13">
        <v>1.6</v>
      </c>
      <c r="AF335" s="13">
        <v>1.5714285714285714</v>
      </c>
      <c r="AG335" s="13">
        <v>0.8571428571428571</v>
      </c>
      <c r="AH335" s="13">
        <v>0.7142857142857143</v>
      </c>
      <c r="AI335" s="13">
        <v>0</v>
      </c>
      <c r="AJ335" s="13">
        <v>3</v>
      </c>
      <c r="AK335" s="13">
        <v>16</v>
      </c>
      <c r="AL335" s="13">
        <v>28</v>
      </c>
      <c r="AM335" s="13">
        <v>2</v>
      </c>
      <c r="AN335" s="13">
        <v>2.3333333333333335</v>
      </c>
      <c r="AO335" s="22">
        <v>334</v>
      </c>
    </row>
    <row r="336" spans="1:41" x14ac:dyDescent="0.25">
      <c r="A336" t="s">
        <v>47</v>
      </c>
      <c r="B336" t="s">
        <v>252</v>
      </c>
      <c r="C336" t="s">
        <v>105</v>
      </c>
      <c r="D336" t="s">
        <v>70</v>
      </c>
      <c r="E336" t="s">
        <v>64</v>
      </c>
      <c r="F336" s="15">
        <v>0.70833333333333337</v>
      </c>
      <c r="G336" s="16">
        <v>15973</v>
      </c>
      <c r="H336" s="16">
        <v>3</v>
      </c>
      <c r="I336" s="16"/>
      <c r="J336" t="s">
        <v>40</v>
      </c>
      <c r="K336" t="s">
        <v>71</v>
      </c>
      <c r="L336">
        <v>2</v>
      </c>
      <c r="M336">
        <v>1</v>
      </c>
      <c r="N336" t="s">
        <v>32</v>
      </c>
      <c r="O336" t="s">
        <v>31</v>
      </c>
      <c r="P336" s="13">
        <v>1</v>
      </c>
      <c r="Q336" s="13">
        <v>2.5384615384615383</v>
      </c>
      <c r="R336" s="13">
        <v>0.30769230769230771</v>
      </c>
      <c r="S336" s="13">
        <v>2.2307692307692308</v>
      </c>
      <c r="T336" s="13">
        <v>1.8461538461538463</v>
      </c>
      <c r="U336" s="13">
        <v>0.84615384615384615</v>
      </c>
      <c r="V336" s="13">
        <v>1</v>
      </c>
      <c r="W336" s="13">
        <v>2.5</v>
      </c>
      <c r="X336" s="13">
        <v>0.66666666666666663</v>
      </c>
      <c r="Y336" s="13">
        <v>1.8333333333333335</v>
      </c>
      <c r="Z336" s="13">
        <v>2.5714285714285716</v>
      </c>
      <c r="AA336" s="13">
        <v>0.7142857142857143</v>
      </c>
      <c r="AB336" s="13">
        <v>1.8571428571428572</v>
      </c>
      <c r="AC336" s="13">
        <v>1.7142857142857142</v>
      </c>
      <c r="AD336" s="13">
        <v>0.5714285714285714</v>
      </c>
      <c r="AE336" s="13">
        <v>1.1428571428571428</v>
      </c>
      <c r="AF336" s="13">
        <v>2</v>
      </c>
      <c r="AG336" s="13">
        <v>1.1666666666666667</v>
      </c>
      <c r="AH336" s="13">
        <v>0.83333333333333326</v>
      </c>
      <c r="AI336" s="13">
        <v>3</v>
      </c>
      <c r="AJ336" s="13">
        <v>0</v>
      </c>
      <c r="AK336" s="13">
        <v>35</v>
      </c>
      <c r="AL336" s="13">
        <v>21</v>
      </c>
      <c r="AM336" s="13">
        <v>2.6923076923076925</v>
      </c>
      <c r="AN336" s="13">
        <v>1.6153846153846154</v>
      </c>
      <c r="AO336" s="22">
        <v>335</v>
      </c>
    </row>
    <row r="337" spans="1:41" x14ac:dyDescent="0.25">
      <c r="A337" t="s">
        <v>47</v>
      </c>
      <c r="B337" t="s">
        <v>252</v>
      </c>
      <c r="C337" t="s">
        <v>105</v>
      </c>
      <c r="D337" t="s">
        <v>70</v>
      </c>
      <c r="E337" t="s">
        <v>64</v>
      </c>
      <c r="F337" s="15">
        <v>0.60416666666666663</v>
      </c>
      <c r="G337" s="16">
        <v>3620</v>
      </c>
      <c r="H337" s="16">
        <v>8</v>
      </c>
      <c r="I337" s="16"/>
      <c r="J337" t="s">
        <v>245</v>
      </c>
      <c r="K337" t="s">
        <v>56</v>
      </c>
      <c r="L337">
        <v>1</v>
      </c>
      <c r="M337">
        <v>3</v>
      </c>
      <c r="N337" t="s">
        <v>31</v>
      </c>
      <c r="O337" t="s">
        <v>32</v>
      </c>
      <c r="P337" s="13">
        <v>-2</v>
      </c>
      <c r="Q337" s="13">
        <v>1.5</v>
      </c>
      <c r="R337" s="13">
        <v>0.75</v>
      </c>
      <c r="S337" s="13">
        <v>0.75</v>
      </c>
      <c r="T337" s="13">
        <v>0.5</v>
      </c>
      <c r="U337" s="13">
        <v>2.1</v>
      </c>
      <c r="V337" s="13">
        <v>-1.6</v>
      </c>
      <c r="W337" s="13">
        <v>1.3333333333333333</v>
      </c>
      <c r="X337" s="13">
        <v>2</v>
      </c>
      <c r="Y337" s="13">
        <v>-0.66666666666666674</v>
      </c>
      <c r="Z337" s="13">
        <v>1.6</v>
      </c>
      <c r="AA337" s="13">
        <v>2</v>
      </c>
      <c r="AB337" s="13">
        <v>-0.39999999999999991</v>
      </c>
      <c r="AC337" s="13">
        <v>0.6</v>
      </c>
      <c r="AD337" s="13">
        <v>2</v>
      </c>
      <c r="AE337" s="13">
        <v>-1.4</v>
      </c>
      <c r="AF337" s="13">
        <v>0.4</v>
      </c>
      <c r="AG337" s="13">
        <v>2.2000000000000002</v>
      </c>
      <c r="AH337" s="13">
        <v>-1.8000000000000003</v>
      </c>
      <c r="AI337" s="13">
        <v>0</v>
      </c>
      <c r="AJ337" s="13">
        <v>3</v>
      </c>
      <c r="AK337" s="13">
        <v>9</v>
      </c>
      <c r="AL337" s="13">
        <v>4</v>
      </c>
      <c r="AM337" s="13">
        <v>1.125</v>
      </c>
      <c r="AN337" s="13">
        <v>0.4</v>
      </c>
      <c r="AO337" s="22">
        <v>336</v>
      </c>
    </row>
    <row r="338" spans="1:41" x14ac:dyDescent="0.25">
      <c r="A338" t="s">
        <v>41</v>
      </c>
      <c r="B338" t="s">
        <v>346</v>
      </c>
      <c r="C338" t="s">
        <v>105</v>
      </c>
      <c r="D338" t="s">
        <v>70</v>
      </c>
      <c r="E338" t="s">
        <v>37</v>
      </c>
      <c r="F338" s="15">
        <v>0.77083333333333337</v>
      </c>
      <c r="G338" s="16">
        <v>2312</v>
      </c>
      <c r="H338" s="16">
        <v>3</v>
      </c>
      <c r="I338" s="16"/>
      <c r="J338" t="s">
        <v>49</v>
      </c>
      <c r="K338" t="s">
        <v>114</v>
      </c>
      <c r="L338">
        <v>4</v>
      </c>
      <c r="M338">
        <v>0</v>
      </c>
      <c r="N338" t="s">
        <v>32</v>
      </c>
      <c r="O338" t="s">
        <v>31</v>
      </c>
      <c r="P338" s="13">
        <v>4</v>
      </c>
      <c r="Q338" s="13">
        <v>1.8888888888888888</v>
      </c>
      <c r="R338" s="13">
        <v>0.22222222222222221</v>
      </c>
      <c r="S338" s="13">
        <v>1.6666666666666665</v>
      </c>
      <c r="T338" s="13">
        <v>0</v>
      </c>
      <c r="U338" s="13">
        <v>0</v>
      </c>
      <c r="V338" s="13">
        <v>0</v>
      </c>
      <c r="W338" s="13">
        <v>1.6666666666666667</v>
      </c>
      <c r="X338" s="13">
        <v>0.66666666666666663</v>
      </c>
      <c r="Y338" s="13">
        <v>1</v>
      </c>
      <c r="Z338" s="13">
        <v>2</v>
      </c>
      <c r="AA338" s="13">
        <v>1.1666666666666667</v>
      </c>
      <c r="AB338" s="13">
        <v>0.83333333333333326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3</v>
      </c>
      <c r="AJ338" s="13">
        <v>0</v>
      </c>
      <c r="AK338" s="13">
        <v>17</v>
      </c>
      <c r="AL338" s="13">
        <v>0</v>
      </c>
      <c r="AM338" s="13">
        <v>1.8888888888888888</v>
      </c>
      <c r="AN338" s="13">
        <v>0</v>
      </c>
      <c r="AO338" s="22">
        <v>337</v>
      </c>
    </row>
    <row r="339" spans="1:41" x14ac:dyDescent="0.25">
      <c r="A339" t="s">
        <v>41</v>
      </c>
      <c r="B339" t="s">
        <v>346</v>
      </c>
      <c r="C339" t="s">
        <v>105</v>
      </c>
      <c r="D339" t="s">
        <v>70</v>
      </c>
      <c r="E339" t="s">
        <v>37</v>
      </c>
      <c r="F339" s="15">
        <v>0.66666666666666663</v>
      </c>
      <c r="G339" s="16">
        <v>540</v>
      </c>
      <c r="H339" s="16">
        <v>3</v>
      </c>
      <c r="I339" s="16"/>
      <c r="J339" t="s">
        <v>370</v>
      </c>
      <c r="K339" t="s">
        <v>58</v>
      </c>
      <c r="L339">
        <v>1</v>
      </c>
      <c r="M339">
        <v>2</v>
      </c>
      <c r="N339" t="s">
        <v>31</v>
      </c>
      <c r="O339" t="s">
        <v>32</v>
      </c>
      <c r="P339" s="13">
        <v>-1</v>
      </c>
      <c r="Q339" s="13">
        <v>0</v>
      </c>
      <c r="R339" s="13">
        <v>0</v>
      </c>
      <c r="S339" s="13">
        <v>0</v>
      </c>
      <c r="T339" s="13">
        <v>1.3333333333333333</v>
      </c>
      <c r="U339" s="13">
        <v>1.6666666666666667</v>
      </c>
      <c r="V339" s="13">
        <v>-0.33333333333333348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1.2</v>
      </c>
      <c r="AD339" s="13">
        <v>2.2000000000000002</v>
      </c>
      <c r="AE339" s="13">
        <v>-1.0000000000000002</v>
      </c>
      <c r="AF339" s="13">
        <v>1.5</v>
      </c>
      <c r="AG339" s="13">
        <v>1</v>
      </c>
      <c r="AH339" s="13">
        <v>0.5</v>
      </c>
      <c r="AI339" s="13">
        <v>0</v>
      </c>
      <c r="AJ339" s="13">
        <v>3</v>
      </c>
      <c r="AK339" s="13">
        <v>0</v>
      </c>
      <c r="AL339" s="13">
        <v>5</v>
      </c>
      <c r="AM339" s="13">
        <v>0</v>
      </c>
      <c r="AN339" s="13">
        <v>0.55555555555555558</v>
      </c>
      <c r="AO339" s="22">
        <v>338</v>
      </c>
    </row>
    <row r="340" spans="1:41" x14ac:dyDescent="0.25">
      <c r="A340" t="s">
        <v>41</v>
      </c>
      <c r="B340" t="s">
        <v>346</v>
      </c>
      <c r="C340" t="s">
        <v>105</v>
      </c>
      <c r="D340" t="s">
        <v>70</v>
      </c>
      <c r="E340" t="s">
        <v>37</v>
      </c>
      <c r="F340" s="15">
        <v>0.79166666666666663</v>
      </c>
      <c r="G340" s="16">
        <v>875</v>
      </c>
      <c r="H340" s="16">
        <v>3</v>
      </c>
      <c r="I340" s="16"/>
      <c r="J340" t="s">
        <v>216</v>
      </c>
      <c r="K340" t="s">
        <v>371</v>
      </c>
      <c r="L340">
        <v>3</v>
      </c>
      <c r="M340">
        <v>0</v>
      </c>
      <c r="N340" t="s">
        <v>32</v>
      </c>
      <c r="O340" t="s">
        <v>31</v>
      </c>
      <c r="P340" s="13">
        <v>3</v>
      </c>
      <c r="Q340" s="13">
        <v>1.1111111111111112</v>
      </c>
      <c r="R340" s="13">
        <v>0.55555555555555558</v>
      </c>
      <c r="S340" s="13">
        <v>0.55555555555555558</v>
      </c>
      <c r="T340" s="13">
        <v>0</v>
      </c>
      <c r="U340" s="13">
        <v>0</v>
      </c>
      <c r="V340" s="13">
        <v>0</v>
      </c>
      <c r="W340" s="13">
        <v>1.5</v>
      </c>
      <c r="X340" s="13">
        <v>1.25</v>
      </c>
      <c r="Y340" s="13">
        <v>0.25</v>
      </c>
      <c r="Z340" s="13">
        <v>0.8</v>
      </c>
      <c r="AA340" s="13">
        <v>2.2000000000000002</v>
      </c>
      <c r="AB340" s="13">
        <v>-1.4000000000000001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3</v>
      </c>
      <c r="AJ340" s="13">
        <v>0</v>
      </c>
      <c r="AK340" s="13">
        <v>7</v>
      </c>
      <c r="AL340" s="13">
        <v>0</v>
      </c>
      <c r="AM340" s="13">
        <v>0.77777777777777779</v>
      </c>
      <c r="AN340" s="13">
        <v>0</v>
      </c>
      <c r="AO340" s="22">
        <v>339</v>
      </c>
    </row>
    <row r="341" spans="1:41" x14ac:dyDescent="0.25">
      <c r="A341" t="s">
        <v>41</v>
      </c>
      <c r="B341" t="s">
        <v>253</v>
      </c>
      <c r="C341" t="s">
        <v>105</v>
      </c>
      <c r="D341" t="s">
        <v>70</v>
      </c>
      <c r="E341" t="s">
        <v>46</v>
      </c>
      <c r="F341" s="15">
        <v>0.86458333333333337</v>
      </c>
      <c r="G341" s="16">
        <v>8900</v>
      </c>
      <c r="H341" s="16">
        <v>3</v>
      </c>
      <c r="I341" s="16"/>
      <c r="J341" t="s">
        <v>80</v>
      </c>
      <c r="K341" t="s">
        <v>68</v>
      </c>
      <c r="L341">
        <v>2</v>
      </c>
      <c r="M341">
        <v>0</v>
      </c>
      <c r="N341" t="s">
        <v>32</v>
      </c>
      <c r="O341" t="s">
        <v>31</v>
      </c>
      <c r="P341" s="13">
        <v>2</v>
      </c>
      <c r="Q341" s="13">
        <v>1.4444444444444444</v>
      </c>
      <c r="R341" s="13">
        <v>0.55555555555555558</v>
      </c>
      <c r="S341" s="13">
        <v>0.88888888888888884</v>
      </c>
      <c r="T341" s="13">
        <v>1.2307692307692308</v>
      </c>
      <c r="U341" s="13">
        <v>1.9230769230769231</v>
      </c>
      <c r="V341" s="13">
        <v>-0.69230769230769229</v>
      </c>
      <c r="W341" s="13">
        <v>2</v>
      </c>
      <c r="X341" s="13">
        <v>1.25</v>
      </c>
      <c r="Y341" s="13">
        <v>0.75</v>
      </c>
      <c r="Z341" s="13">
        <v>1</v>
      </c>
      <c r="AA341" s="13">
        <v>0.6</v>
      </c>
      <c r="AB341" s="13">
        <v>0.4</v>
      </c>
      <c r="AC341" s="13">
        <v>1.1666666666666667</v>
      </c>
      <c r="AD341" s="13">
        <v>1.8333333333333333</v>
      </c>
      <c r="AE341" s="13">
        <v>-0.66666666666666652</v>
      </c>
      <c r="AF341" s="13">
        <v>1.2857142857142858</v>
      </c>
      <c r="AG341" s="13">
        <v>2</v>
      </c>
      <c r="AH341" s="13">
        <v>-0.71428571428571419</v>
      </c>
      <c r="AI341" s="13">
        <v>3</v>
      </c>
      <c r="AJ341" s="13">
        <v>0</v>
      </c>
      <c r="AK341" s="13">
        <v>16</v>
      </c>
      <c r="AL341" s="13">
        <v>15</v>
      </c>
      <c r="AM341" s="13">
        <v>1.7777777777777777</v>
      </c>
      <c r="AN341" s="13">
        <v>1.1538461538461537</v>
      </c>
      <c r="AO341" s="22">
        <v>340</v>
      </c>
    </row>
    <row r="342" spans="1:41" x14ac:dyDescent="0.25">
      <c r="A342" t="s">
        <v>41</v>
      </c>
      <c r="B342" t="s">
        <v>253</v>
      </c>
      <c r="C342" t="s">
        <v>105</v>
      </c>
      <c r="D342" t="s">
        <v>70</v>
      </c>
      <c r="E342" t="s">
        <v>46</v>
      </c>
      <c r="F342" s="15">
        <v>0.85416666666666663</v>
      </c>
      <c r="G342" s="16">
        <v>1300</v>
      </c>
      <c r="H342" s="16">
        <v>3</v>
      </c>
      <c r="I342" s="16"/>
      <c r="J342" t="s">
        <v>205</v>
      </c>
      <c r="K342" t="s">
        <v>40</v>
      </c>
      <c r="L342">
        <v>0</v>
      </c>
      <c r="M342">
        <v>6</v>
      </c>
      <c r="N342" t="s">
        <v>31</v>
      </c>
      <c r="O342" t="s">
        <v>32</v>
      </c>
      <c r="P342" s="13">
        <v>-6</v>
      </c>
      <c r="Q342" s="13">
        <v>0</v>
      </c>
      <c r="R342" s="13">
        <v>0</v>
      </c>
      <c r="S342" s="13">
        <v>0</v>
      </c>
      <c r="T342" s="13">
        <v>2.5</v>
      </c>
      <c r="U342" s="13">
        <v>0.7142857142857143</v>
      </c>
      <c r="V342" s="13">
        <v>1.7857142857142856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2.4285714285714284</v>
      </c>
      <c r="AD342" s="13">
        <v>0.7142857142857143</v>
      </c>
      <c r="AE342" s="13">
        <v>1.714285714285714</v>
      </c>
      <c r="AF342" s="13">
        <v>2.5714285714285716</v>
      </c>
      <c r="AG342" s="13">
        <v>0.7142857142857143</v>
      </c>
      <c r="AH342" s="13">
        <v>1.8571428571428572</v>
      </c>
      <c r="AI342" s="13">
        <v>0</v>
      </c>
      <c r="AJ342" s="13">
        <v>3</v>
      </c>
      <c r="AK342" s="13">
        <v>0</v>
      </c>
      <c r="AL342" s="13">
        <v>38</v>
      </c>
      <c r="AM342" s="13">
        <v>0</v>
      </c>
      <c r="AN342" s="13">
        <v>2.7142857142857144</v>
      </c>
      <c r="AO342" s="22">
        <v>341</v>
      </c>
    </row>
    <row r="343" spans="1:41" x14ac:dyDescent="0.25">
      <c r="A343" t="s">
        <v>41</v>
      </c>
      <c r="B343" t="s">
        <v>253</v>
      </c>
      <c r="C343" t="s">
        <v>105</v>
      </c>
      <c r="D343" t="s">
        <v>70</v>
      </c>
      <c r="E343" t="s">
        <v>46</v>
      </c>
      <c r="F343" s="15">
        <v>0.79166666666666663</v>
      </c>
      <c r="G343" s="16">
        <v>2000</v>
      </c>
      <c r="H343" s="16">
        <v>3</v>
      </c>
      <c r="I343" s="16"/>
      <c r="J343" t="s">
        <v>342</v>
      </c>
      <c r="K343" t="s">
        <v>0</v>
      </c>
      <c r="L343">
        <v>0</v>
      </c>
      <c r="M343">
        <v>8</v>
      </c>
      <c r="N343" t="s">
        <v>31</v>
      </c>
      <c r="O343" t="s">
        <v>32</v>
      </c>
      <c r="P343" s="13">
        <v>-8</v>
      </c>
      <c r="Q343" s="13">
        <v>0</v>
      </c>
      <c r="R343" s="13">
        <v>0</v>
      </c>
      <c r="S343" s="13">
        <v>0</v>
      </c>
      <c r="T343" s="13">
        <v>1.8461538461538463</v>
      </c>
      <c r="U343" s="13">
        <v>0.61538461538461542</v>
      </c>
      <c r="V343" s="13">
        <v>1.2307692307692308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2</v>
      </c>
      <c r="AD343" s="13">
        <v>0.4</v>
      </c>
      <c r="AE343" s="13">
        <v>1.6</v>
      </c>
      <c r="AF343" s="13">
        <v>1.75</v>
      </c>
      <c r="AG343" s="13">
        <v>0.75</v>
      </c>
      <c r="AH343" s="13">
        <v>1</v>
      </c>
      <c r="AI343" s="13">
        <v>0</v>
      </c>
      <c r="AJ343" s="13">
        <v>3</v>
      </c>
      <c r="AK343" s="13">
        <v>0</v>
      </c>
      <c r="AL343" s="13">
        <v>31</v>
      </c>
      <c r="AM343" s="13">
        <v>0</v>
      </c>
      <c r="AN343" s="13">
        <v>2.3846153846153846</v>
      </c>
      <c r="AO343" s="22">
        <v>342</v>
      </c>
    </row>
    <row r="344" spans="1:41" x14ac:dyDescent="0.25">
      <c r="A344" t="s">
        <v>41</v>
      </c>
      <c r="B344" t="s">
        <v>253</v>
      </c>
      <c r="C344" t="s">
        <v>105</v>
      </c>
      <c r="D344" t="s">
        <v>70</v>
      </c>
      <c r="E344" t="s">
        <v>46</v>
      </c>
      <c r="F344" s="15">
        <v>0.79166666666666663</v>
      </c>
      <c r="G344" s="16">
        <v>600</v>
      </c>
      <c r="H344" s="16">
        <v>4</v>
      </c>
      <c r="I344" s="16"/>
      <c r="J344" t="s">
        <v>212</v>
      </c>
      <c r="K344" t="s">
        <v>65</v>
      </c>
      <c r="L344">
        <v>0</v>
      </c>
      <c r="M344">
        <v>5</v>
      </c>
      <c r="N344" t="s">
        <v>31</v>
      </c>
      <c r="O344" t="s">
        <v>32</v>
      </c>
      <c r="P344" s="13">
        <v>-5</v>
      </c>
      <c r="Q344" s="13">
        <v>0</v>
      </c>
      <c r="R344" s="13">
        <v>0</v>
      </c>
      <c r="S344" s="13">
        <v>0</v>
      </c>
      <c r="T344" s="13">
        <v>2.2222222222222223</v>
      </c>
      <c r="U344" s="13">
        <v>0.77777777777777779</v>
      </c>
      <c r="V344" s="13">
        <v>1.4444444444444446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2</v>
      </c>
      <c r="AD344" s="13">
        <v>1.2</v>
      </c>
      <c r="AE344" s="13">
        <v>0.8</v>
      </c>
      <c r="AF344" s="13">
        <v>2.5</v>
      </c>
      <c r="AG344" s="13">
        <v>0.25</v>
      </c>
      <c r="AH344" s="13">
        <v>2.25</v>
      </c>
      <c r="AI344" s="13">
        <v>0</v>
      </c>
      <c r="AJ344" s="13">
        <v>3</v>
      </c>
      <c r="AK344" s="13">
        <v>0</v>
      </c>
      <c r="AL344" s="13">
        <v>20</v>
      </c>
      <c r="AM344" s="13">
        <v>0</v>
      </c>
      <c r="AN344" s="13">
        <v>2.2222222222222223</v>
      </c>
      <c r="AO344" s="22">
        <v>343</v>
      </c>
    </row>
    <row r="345" spans="1:41" x14ac:dyDescent="0.25">
      <c r="A345" t="s">
        <v>41</v>
      </c>
      <c r="B345" t="s">
        <v>253</v>
      </c>
      <c r="C345" t="s">
        <v>105</v>
      </c>
      <c r="D345" t="s">
        <v>70</v>
      </c>
      <c r="E345" t="s">
        <v>46</v>
      </c>
      <c r="F345" s="15">
        <v>0.77083333333333337</v>
      </c>
      <c r="G345" s="16">
        <v>5300</v>
      </c>
      <c r="H345" s="16">
        <v>3</v>
      </c>
      <c r="I345" s="16"/>
      <c r="J345" t="s">
        <v>76</v>
      </c>
      <c r="K345" t="s">
        <v>71</v>
      </c>
      <c r="L345">
        <v>1</v>
      </c>
      <c r="M345">
        <v>1</v>
      </c>
      <c r="N345" t="s">
        <v>30</v>
      </c>
      <c r="O345" t="s">
        <v>30</v>
      </c>
      <c r="P345" s="13">
        <v>0</v>
      </c>
      <c r="Q345" s="13">
        <v>1.3333333333333333</v>
      </c>
      <c r="R345" s="13">
        <v>1.2222222222222223</v>
      </c>
      <c r="S345" s="13">
        <v>0.11111111111111094</v>
      </c>
      <c r="T345" s="13">
        <v>1.7857142857142858</v>
      </c>
      <c r="U345" s="13">
        <v>0.9285714285714286</v>
      </c>
      <c r="V345" s="13">
        <v>0.85714285714285721</v>
      </c>
      <c r="W345" s="13">
        <v>0.33333333333333331</v>
      </c>
      <c r="X345" s="13">
        <v>3.6666666666666665</v>
      </c>
      <c r="Y345" s="13">
        <v>-3.333333333333333</v>
      </c>
      <c r="Z345" s="13">
        <v>1.8333333333333333</v>
      </c>
      <c r="AA345" s="13">
        <v>1.6666666666666667</v>
      </c>
      <c r="AB345" s="13">
        <v>0.16666666666666652</v>
      </c>
      <c r="AC345" s="13">
        <v>1.7142857142857142</v>
      </c>
      <c r="AD345" s="13">
        <v>0.5714285714285714</v>
      </c>
      <c r="AE345" s="13">
        <v>1.1428571428571428</v>
      </c>
      <c r="AF345" s="13">
        <v>1.8571428571428572</v>
      </c>
      <c r="AG345" s="13">
        <v>1.2857142857142858</v>
      </c>
      <c r="AH345" s="13">
        <v>0.5714285714285714</v>
      </c>
      <c r="AI345" s="13">
        <v>1</v>
      </c>
      <c r="AJ345" s="13">
        <v>1</v>
      </c>
      <c r="AK345" s="13">
        <v>10</v>
      </c>
      <c r="AL345" s="13">
        <v>21</v>
      </c>
      <c r="AM345" s="13">
        <v>1.1111111111111112</v>
      </c>
      <c r="AN345" s="13">
        <v>1.5</v>
      </c>
      <c r="AO345" s="22">
        <v>344</v>
      </c>
    </row>
    <row r="346" spans="1:41" x14ac:dyDescent="0.25">
      <c r="A346" t="s">
        <v>41</v>
      </c>
      <c r="B346" t="s">
        <v>253</v>
      </c>
      <c r="C346" t="s">
        <v>105</v>
      </c>
      <c r="D346" t="s">
        <v>70</v>
      </c>
      <c r="E346" t="s">
        <v>46</v>
      </c>
      <c r="F346" s="15">
        <v>0.79166666666666663</v>
      </c>
      <c r="G346" s="16">
        <v>600</v>
      </c>
      <c r="H346" s="16">
        <v>3</v>
      </c>
      <c r="I346" s="16"/>
      <c r="J346" t="s">
        <v>366</v>
      </c>
      <c r="K346" t="s">
        <v>245</v>
      </c>
      <c r="L346">
        <v>1</v>
      </c>
      <c r="M346">
        <v>3</v>
      </c>
      <c r="N346" t="s">
        <v>31</v>
      </c>
      <c r="O346" t="s">
        <v>32</v>
      </c>
      <c r="P346" s="13">
        <v>-2</v>
      </c>
      <c r="Q346" s="13">
        <v>1</v>
      </c>
      <c r="R346" s="13">
        <v>0</v>
      </c>
      <c r="S346" s="13">
        <v>1</v>
      </c>
      <c r="T346" s="13">
        <v>1.4444444444444444</v>
      </c>
      <c r="U346" s="13">
        <v>2.1111111111111112</v>
      </c>
      <c r="V346" s="13">
        <v>-0.66666666666666674</v>
      </c>
      <c r="W346" s="13">
        <v>1</v>
      </c>
      <c r="X346" s="13">
        <v>0</v>
      </c>
      <c r="Y346" s="13">
        <v>1</v>
      </c>
      <c r="Z346" s="13">
        <v>0</v>
      </c>
      <c r="AA346" s="13">
        <v>0</v>
      </c>
      <c r="AB346" s="13">
        <v>0</v>
      </c>
      <c r="AC346" s="13">
        <v>1.25</v>
      </c>
      <c r="AD346" s="13">
        <v>2.25</v>
      </c>
      <c r="AE346" s="13">
        <v>-1</v>
      </c>
      <c r="AF346" s="13">
        <v>1.6</v>
      </c>
      <c r="AG346" s="13">
        <v>2</v>
      </c>
      <c r="AH346" s="13">
        <v>-0.39999999999999991</v>
      </c>
      <c r="AI346" s="13">
        <v>0</v>
      </c>
      <c r="AJ346" s="13">
        <v>3</v>
      </c>
      <c r="AK346" s="13">
        <v>3</v>
      </c>
      <c r="AL346" s="13">
        <v>9</v>
      </c>
      <c r="AM346" s="13">
        <v>3</v>
      </c>
      <c r="AN346" s="13">
        <v>1</v>
      </c>
      <c r="AO346" s="22">
        <v>345</v>
      </c>
    </row>
    <row r="347" spans="1:41" x14ac:dyDescent="0.25">
      <c r="A347" t="s">
        <v>47</v>
      </c>
      <c r="B347" t="s">
        <v>312</v>
      </c>
      <c r="C347" t="s">
        <v>105</v>
      </c>
      <c r="D347" t="s">
        <v>70</v>
      </c>
      <c r="E347" t="s">
        <v>43</v>
      </c>
      <c r="F347" s="15">
        <v>0.70833333333333337</v>
      </c>
      <c r="G347" s="16">
        <v>4655</v>
      </c>
      <c r="H347" s="16">
        <v>3</v>
      </c>
      <c r="I347" s="16"/>
      <c r="J347" t="s">
        <v>49</v>
      </c>
      <c r="K347" t="s">
        <v>40</v>
      </c>
      <c r="L347">
        <v>1</v>
      </c>
      <c r="M347">
        <v>4</v>
      </c>
      <c r="N347" t="s">
        <v>31</v>
      </c>
      <c r="O347" t="s">
        <v>32</v>
      </c>
      <c r="P347" s="13">
        <v>-3</v>
      </c>
      <c r="Q347" s="13">
        <v>2.1</v>
      </c>
      <c r="R347" s="13">
        <v>0.2</v>
      </c>
      <c r="S347" s="13">
        <v>1.9000000000000001</v>
      </c>
      <c r="T347" s="13">
        <v>2.7333333333333334</v>
      </c>
      <c r="U347" s="13">
        <v>0.66666666666666663</v>
      </c>
      <c r="V347" s="13">
        <v>2.0666666666666669</v>
      </c>
      <c r="W347" s="13">
        <v>2.25</v>
      </c>
      <c r="X347" s="13">
        <v>0.5</v>
      </c>
      <c r="Y347" s="13">
        <v>1.75</v>
      </c>
      <c r="Z347" s="13">
        <v>2</v>
      </c>
      <c r="AA347" s="13">
        <v>1.1666666666666667</v>
      </c>
      <c r="AB347" s="13">
        <v>0.83333333333333326</v>
      </c>
      <c r="AC347" s="13">
        <v>2.4285714285714284</v>
      </c>
      <c r="AD347" s="13">
        <v>0.7142857142857143</v>
      </c>
      <c r="AE347" s="13">
        <v>1.714285714285714</v>
      </c>
      <c r="AF347" s="13">
        <v>3</v>
      </c>
      <c r="AG347" s="13">
        <v>0.625</v>
      </c>
      <c r="AH347" s="13">
        <v>2.375</v>
      </c>
      <c r="AI347" s="13">
        <v>0</v>
      </c>
      <c r="AJ347" s="13">
        <v>3</v>
      </c>
      <c r="AK347" s="13">
        <v>20</v>
      </c>
      <c r="AL347" s="13">
        <v>41</v>
      </c>
      <c r="AM347" s="13">
        <v>2</v>
      </c>
      <c r="AN347" s="13">
        <v>2.7333333333333334</v>
      </c>
      <c r="AO347" s="22">
        <v>346</v>
      </c>
    </row>
    <row r="348" spans="1:41" x14ac:dyDescent="0.25">
      <c r="A348" t="s">
        <v>47</v>
      </c>
      <c r="B348" t="s">
        <v>312</v>
      </c>
      <c r="C348" t="s">
        <v>105</v>
      </c>
      <c r="D348" t="s">
        <v>70</v>
      </c>
      <c r="E348" t="s">
        <v>43</v>
      </c>
      <c r="F348" s="15">
        <v>0.70833333333333337</v>
      </c>
      <c r="G348" s="16">
        <v>15800</v>
      </c>
      <c r="H348" s="16">
        <v>3</v>
      </c>
      <c r="I348" s="16"/>
      <c r="J348" t="s">
        <v>71</v>
      </c>
      <c r="K348" t="s">
        <v>65</v>
      </c>
      <c r="L348">
        <v>0</v>
      </c>
      <c r="M348">
        <v>2</v>
      </c>
      <c r="N348" t="s">
        <v>31</v>
      </c>
      <c r="O348" t="s">
        <v>32</v>
      </c>
      <c r="P348" s="13">
        <v>-2</v>
      </c>
      <c r="Q348" s="13">
        <v>1.7333333333333334</v>
      </c>
      <c r="R348" s="13">
        <v>0.26666666666666666</v>
      </c>
      <c r="S348" s="13">
        <v>1.4666666666666668</v>
      </c>
      <c r="T348" s="13">
        <v>2.5</v>
      </c>
      <c r="U348" s="13">
        <v>0.7</v>
      </c>
      <c r="V348" s="13">
        <v>1.8</v>
      </c>
      <c r="W348" s="13">
        <v>1.7142857142857142</v>
      </c>
      <c r="X348" s="13">
        <v>0.5714285714285714</v>
      </c>
      <c r="Y348" s="13">
        <v>1.1428571428571428</v>
      </c>
      <c r="Z348" s="13">
        <v>1.75</v>
      </c>
      <c r="AA348" s="13">
        <v>1.25</v>
      </c>
      <c r="AB348" s="13">
        <v>0.5</v>
      </c>
      <c r="AC348" s="13">
        <v>2</v>
      </c>
      <c r="AD348" s="13">
        <v>1.2</v>
      </c>
      <c r="AE348" s="13">
        <v>0.8</v>
      </c>
      <c r="AF348" s="13">
        <v>3</v>
      </c>
      <c r="AG348" s="13">
        <v>0.2</v>
      </c>
      <c r="AH348" s="13">
        <v>2.8</v>
      </c>
      <c r="AI348" s="13">
        <v>0</v>
      </c>
      <c r="AJ348" s="13">
        <v>3</v>
      </c>
      <c r="AK348" s="13">
        <v>22</v>
      </c>
      <c r="AL348" s="13">
        <v>23</v>
      </c>
      <c r="AM348" s="13">
        <v>1.4666666666666666</v>
      </c>
      <c r="AN348" s="13">
        <v>2.2999999999999998</v>
      </c>
      <c r="AO348" s="22">
        <v>347</v>
      </c>
    </row>
    <row r="349" spans="1:41" x14ac:dyDescent="0.25">
      <c r="A349" t="s">
        <v>47</v>
      </c>
      <c r="B349" t="s">
        <v>312</v>
      </c>
      <c r="C349" t="s">
        <v>105</v>
      </c>
      <c r="D349" t="s">
        <v>70</v>
      </c>
      <c r="E349" t="s">
        <v>43</v>
      </c>
      <c r="F349" s="15">
        <v>0.70833333333333337</v>
      </c>
      <c r="G349" s="16">
        <v>1600</v>
      </c>
      <c r="H349" s="16">
        <v>6</v>
      </c>
      <c r="I349" s="16"/>
      <c r="J349" t="s">
        <v>56</v>
      </c>
      <c r="K349" t="s">
        <v>58</v>
      </c>
      <c r="L349">
        <v>2</v>
      </c>
      <c r="M349">
        <v>4</v>
      </c>
      <c r="N349" t="s">
        <v>31</v>
      </c>
      <c r="O349" t="s">
        <v>32</v>
      </c>
      <c r="P349" s="13">
        <v>-2</v>
      </c>
      <c r="Q349" s="13">
        <v>0.72727272727272729</v>
      </c>
      <c r="R349" s="13">
        <v>0.90909090909090906</v>
      </c>
      <c r="S349" s="13">
        <v>-0.18181818181818177</v>
      </c>
      <c r="T349" s="13">
        <v>1.4</v>
      </c>
      <c r="U349" s="13">
        <v>1.6</v>
      </c>
      <c r="V349" s="13">
        <v>-0.20000000000000018</v>
      </c>
      <c r="W349" s="13">
        <v>0.6</v>
      </c>
      <c r="X349" s="13">
        <v>2</v>
      </c>
      <c r="Y349" s="13">
        <v>-1.4</v>
      </c>
      <c r="Z349" s="13">
        <v>0.83333333333333337</v>
      </c>
      <c r="AA349" s="13">
        <v>2</v>
      </c>
      <c r="AB349" s="13">
        <v>-1.1666666666666665</v>
      </c>
      <c r="AC349" s="13">
        <v>1.2</v>
      </c>
      <c r="AD349" s="13">
        <v>2.2000000000000002</v>
      </c>
      <c r="AE349" s="13">
        <v>-1.0000000000000002</v>
      </c>
      <c r="AF349" s="13">
        <v>1.6</v>
      </c>
      <c r="AG349" s="13">
        <v>1</v>
      </c>
      <c r="AH349" s="13">
        <v>0.60000000000000009</v>
      </c>
      <c r="AI349" s="13">
        <v>0</v>
      </c>
      <c r="AJ349" s="13">
        <v>3</v>
      </c>
      <c r="AK349" s="13">
        <v>7</v>
      </c>
      <c r="AL349" s="13">
        <v>8</v>
      </c>
      <c r="AM349" s="13">
        <v>0.63636363636363635</v>
      </c>
      <c r="AN349" s="13">
        <v>0.8</v>
      </c>
      <c r="AO349" s="22">
        <v>348</v>
      </c>
    </row>
    <row r="350" spans="1:41" x14ac:dyDescent="0.25">
      <c r="A350" t="s">
        <v>47</v>
      </c>
      <c r="B350" t="s">
        <v>254</v>
      </c>
      <c r="C350" t="s">
        <v>105</v>
      </c>
      <c r="D350" t="s">
        <v>70</v>
      </c>
      <c r="E350" t="s">
        <v>64</v>
      </c>
      <c r="F350" s="15">
        <v>0.60416666666666663</v>
      </c>
      <c r="G350" s="16">
        <v>4058</v>
      </c>
      <c r="H350" s="16">
        <v>4</v>
      </c>
      <c r="I350" s="16"/>
      <c r="J350" t="s">
        <v>216</v>
      </c>
      <c r="K350" t="s">
        <v>80</v>
      </c>
      <c r="L350">
        <v>0</v>
      </c>
      <c r="M350">
        <v>1</v>
      </c>
      <c r="N350" t="s">
        <v>31</v>
      </c>
      <c r="O350" t="s">
        <v>32</v>
      </c>
      <c r="P350" s="13">
        <v>-1</v>
      </c>
      <c r="Q350" s="13">
        <v>1.3</v>
      </c>
      <c r="R350" s="13">
        <v>0.5</v>
      </c>
      <c r="S350" s="13">
        <v>0.8</v>
      </c>
      <c r="T350" s="13">
        <v>1.5</v>
      </c>
      <c r="U350" s="13">
        <v>0.8</v>
      </c>
      <c r="V350" s="13">
        <v>0.7</v>
      </c>
      <c r="W350" s="13">
        <v>1.8</v>
      </c>
      <c r="X350" s="13">
        <v>1</v>
      </c>
      <c r="Y350" s="13">
        <v>0.8</v>
      </c>
      <c r="Z350" s="13">
        <v>0.8</v>
      </c>
      <c r="AA350" s="13">
        <v>2.2000000000000002</v>
      </c>
      <c r="AB350" s="13">
        <v>-1.4000000000000001</v>
      </c>
      <c r="AC350" s="13">
        <v>2</v>
      </c>
      <c r="AD350" s="13">
        <v>1</v>
      </c>
      <c r="AE350" s="13">
        <v>1</v>
      </c>
      <c r="AF350" s="13">
        <v>1</v>
      </c>
      <c r="AG350" s="13">
        <v>0.6</v>
      </c>
      <c r="AH350" s="13">
        <v>0.4</v>
      </c>
      <c r="AI350" s="13">
        <v>0</v>
      </c>
      <c r="AJ350" s="13">
        <v>3</v>
      </c>
      <c r="AK350" s="13">
        <v>10</v>
      </c>
      <c r="AL350" s="13">
        <v>19</v>
      </c>
      <c r="AM350" s="13">
        <v>1</v>
      </c>
      <c r="AN350" s="13">
        <v>1.9</v>
      </c>
      <c r="AO350" s="22">
        <v>349</v>
      </c>
    </row>
    <row r="351" spans="1:41" x14ac:dyDescent="0.25">
      <c r="A351" t="s">
        <v>47</v>
      </c>
      <c r="B351" t="s">
        <v>254</v>
      </c>
      <c r="C351" t="s">
        <v>105</v>
      </c>
      <c r="D351" t="s">
        <v>70</v>
      </c>
      <c r="E351" t="s">
        <v>64</v>
      </c>
      <c r="F351" s="15">
        <v>0.70833333333333337</v>
      </c>
      <c r="G351" s="16">
        <v>6009</v>
      </c>
      <c r="H351" s="16">
        <v>4</v>
      </c>
      <c r="I351" s="16"/>
      <c r="J351" t="s">
        <v>0</v>
      </c>
      <c r="K351" t="s">
        <v>68</v>
      </c>
      <c r="L351">
        <v>0</v>
      </c>
      <c r="M351">
        <v>0</v>
      </c>
      <c r="N351" t="s">
        <v>30</v>
      </c>
      <c r="O351" t="s">
        <v>30</v>
      </c>
      <c r="P351" s="13">
        <v>0</v>
      </c>
      <c r="Q351" s="13">
        <v>2.2857142857142856</v>
      </c>
      <c r="R351" s="13">
        <v>0.14285714285714285</v>
      </c>
      <c r="S351" s="13">
        <v>2.1428571428571428</v>
      </c>
      <c r="T351" s="13">
        <v>1.1428571428571428</v>
      </c>
      <c r="U351" s="13">
        <v>1.9285714285714286</v>
      </c>
      <c r="V351" s="13">
        <v>-0.78571428571428581</v>
      </c>
      <c r="W351" s="13">
        <v>2</v>
      </c>
      <c r="X351" s="13">
        <v>0.4</v>
      </c>
      <c r="Y351" s="13">
        <v>1.6</v>
      </c>
      <c r="Z351" s="13">
        <v>2.4444444444444446</v>
      </c>
      <c r="AA351" s="13">
        <v>0.66666666666666663</v>
      </c>
      <c r="AB351" s="13">
        <v>1.7777777777777781</v>
      </c>
      <c r="AC351" s="13">
        <v>1.1666666666666667</v>
      </c>
      <c r="AD351" s="13">
        <v>1.8333333333333333</v>
      </c>
      <c r="AE351" s="13">
        <v>-0.66666666666666652</v>
      </c>
      <c r="AF351" s="13">
        <v>1.125</v>
      </c>
      <c r="AG351" s="13">
        <v>2</v>
      </c>
      <c r="AH351" s="13">
        <v>-0.875</v>
      </c>
      <c r="AI351" s="13">
        <v>1</v>
      </c>
      <c r="AJ351" s="13">
        <v>1</v>
      </c>
      <c r="AK351" s="13">
        <v>34</v>
      </c>
      <c r="AL351" s="13">
        <v>15</v>
      </c>
      <c r="AM351" s="13">
        <v>2.4285714285714284</v>
      </c>
      <c r="AN351" s="13">
        <v>1.0714285714285714</v>
      </c>
      <c r="AO351" s="22">
        <v>350</v>
      </c>
    </row>
    <row r="352" spans="1:41" x14ac:dyDescent="0.25">
      <c r="A352" t="s">
        <v>47</v>
      </c>
      <c r="B352" t="s">
        <v>254</v>
      </c>
      <c r="C352" t="s">
        <v>105</v>
      </c>
      <c r="D352" t="s">
        <v>70</v>
      </c>
      <c r="E352" t="s">
        <v>64</v>
      </c>
      <c r="F352" s="15">
        <v>0.60416666666666663</v>
      </c>
      <c r="G352" s="16">
        <v>1900</v>
      </c>
      <c r="H352" s="16">
        <v>4</v>
      </c>
      <c r="I352" s="16"/>
      <c r="J352" t="s">
        <v>76</v>
      </c>
      <c r="K352" t="s">
        <v>245</v>
      </c>
      <c r="L352">
        <v>2</v>
      </c>
      <c r="M352">
        <v>1</v>
      </c>
      <c r="N352" t="s">
        <v>32</v>
      </c>
      <c r="O352" t="s">
        <v>31</v>
      </c>
      <c r="P352" s="13">
        <v>1</v>
      </c>
      <c r="Q352" s="13">
        <v>1.3</v>
      </c>
      <c r="R352" s="13">
        <v>1.2</v>
      </c>
      <c r="S352" s="13">
        <v>0.10000000000000009</v>
      </c>
      <c r="T352" s="13">
        <v>1.6</v>
      </c>
      <c r="U352" s="13">
        <v>2</v>
      </c>
      <c r="V352" s="13">
        <v>-0.39999999999999991</v>
      </c>
      <c r="W352" s="13">
        <v>0.5</v>
      </c>
      <c r="X352" s="13">
        <v>3</v>
      </c>
      <c r="Y352" s="13">
        <v>-2.5</v>
      </c>
      <c r="Z352" s="13">
        <v>1.8333333333333333</v>
      </c>
      <c r="AA352" s="13">
        <v>1.6666666666666667</v>
      </c>
      <c r="AB352" s="13">
        <v>0.16666666666666652</v>
      </c>
      <c r="AC352" s="13">
        <v>1.25</v>
      </c>
      <c r="AD352" s="13">
        <v>2.25</v>
      </c>
      <c r="AE352" s="13">
        <v>-1</v>
      </c>
      <c r="AF352" s="13">
        <v>1.8333333333333333</v>
      </c>
      <c r="AG352" s="13">
        <v>1.8333333333333333</v>
      </c>
      <c r="AH352" s="13">
        <v>0</v>
      </c>
      <c r="AI352" s="13">
        <v>3</v>
      </c>
      <c r="AJ352" s="13">
        <v>0</v>
      </c>
      <c r="AK352" s="13">
        <v>11</v>
      </c>
      <c r="AL352" s="13">
        <v>12</v>
      </c>
      <c r="AM352" s="13">
        <v>1.1000000000000001</v>
      </c>
      <c r="AN352" s="13">
        <v>1.2</v>
      </c>
      <c r="AO352" s="22">
        <v>351</v>
      </c>
    </row>
    <row r="353" spans="1:41" x14ac:dyDescent="0.25">
      <c r="A353" t="s">
        <v>72</v>
      </c>
      <c r="B353" t="s">
        <v>313</v>
      </c>
      <c r="C353" t="s">
        <v>105</v>
      </c>
      <c r="D353" t="s">
        <v>84</v>
      </c>
      <c r="E353" t="s">
        <v>61</v>
      </c>
      <c r="F353" s="15">
        <v>0.78819444444444453</v>
      </c>
      <c r="G353" s="16">
        <v>24085</v>
      </c>
      <c r="H353" s="16">
        <v>5</v>
      </c>
      <c r="I353" s="16"/>
      <c r="J353" t="s">
        <v>40</v>
      </c>
      <c r="K353" t="s">
        <v>314</v>
      </c>
      <c r="L353">
        <v>3</v>
      </c>
      <c r="M353">
        <v>1</v>
      </c>
      <c r="N353" t="s">
        <v>32</v>
      </c>
      <c r="O353" t="s">
        <v>31</v>
      </c>
      <c r="P353" s="13">
        <v>2</v>
      </c>
      <c r="Q353" s="13">
        <v>2.8125</v>
      </c>
      <c r="R353" s="13">
        <v>0.3125</v>
      </c>
      <c r="S353" s="13">
        <v>2.5</v>
      </c>
      <c r="T353" s="13">
        <v>0</v>
      </c>
      <c r="U353" s="13">
        <v>0</v>
      </c>
      <c r="V353" s="13">
        <v>0</v>
      </c>
      <c r="W353" s="13">
        <v>2.4285714285714284</v>
      </c>
      <c r="X353" s="13">
        <v>0.7142857142857143</v>
      </c>
      <c r="Y353" s="13">
        <v>1.714285714285714</v>
      </c>
      <c r="Z353" s="13">
        <v>3.1111111111111112</v>
      </c>
      <c r="AA353" s="13">
        <v>0.66666666666666663</v>
      </c>
      <c r="AB353" s="13">
        <v>2.4444444444444446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3</v>
      </c>
      <c r="AJ353" s="13">
        <v>0</v>
      </c>
      <c r="AK353" s="13">
        <v>44</v>
      </c>
      <c r="AL353" s="13">
        <v>0</v>
      </c>
      <c r="AM353" s="13">
        <v>2.75</v>
      </c>
      <c r="AN353" s="13">
        <v>0</v>
      </c>
      <c r="AO353" s="22">
        <v>352</v>
      </c>
    </row>
    <row r="354" spans="1:41" x14ac:dyDescent="0.25">
      <c r="A354" t="s">
        <v>72</v>
      </c>
      <c r="B354" t="s">
        <v>313</v>
      </c>
      <c r="C354" t="s">
        <v>105</v>
      </c>
      <c r="D354" t="s">
        <v>84</v>
      </c>
      <c r="E354" t="s">
        <v>61</v>
      </c>
      <c r="F354" s="15">
        <v>0.875</v>
      </c>
      <c r="G354" s="16">
        <v>47543</v>
      </c>
      <c r="H354" s="16">
        <v>5</v>
      </c>
      <c r="I354" s="16"/>
      <c r="J354" t="s">
        <v>354</v>
      </c>
      <c r="K354" t="s">
        <v>71</v>
      </c>
      <c r="L354">
        <v>3</v>
      </c>
      <c r="M354">
        <v>1</v>
      </c>
      <c r="N354" t="s">
        <v>32</v>
      </c>
      <c r="O354" t="s">
        <v>31</v>
      </c>
      <c r="P354" s="13">
        <v>2</v>
      </c>
      <c r="Q354" s="13">
        <v>0</v>
      </c>
      <c r="R354" s="13">
        <v>0</v>
      </c>
      <c r="S354" s="13">
        <v>0</v>
      </c>
      <c r="T354" s="13">
        <v>1.625</v>
      </c>
      <c r="U354" s="13">
        <v>1</v>
      </c>
      <c r="V354" s="13">
        <v>0.625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1.5</v>
      </c>
      <c r="AD354" s="13">
        <v>0.75</v>
      </c>
      <c r="AE354" s="13">
        <v>0.75</v>
      </c>
      <c r="AF354" s="13">
        <v>1.75</v>
      </c>
      <c r="AG354" s="13">
        <v>1.25</v>
      </c>
      <c r="AH354" s="13">
        <v>0.5</v>
      </c>
      <c r="AI354" s="13">
        <v>3</v>
      </c>
      <c r="AJ354" s="13">
        <v>0</v>
      </c>
      <c r="AK354" s="13">
        <v>0</v>
      </c>
      <c r="AL354" s="13">
        <v>22</v>
      </c>
      <c r="AM354" s="13">
        <v>0</v>
      </c>
      <c r="AN354" s="13">
        <v>1.375</v>
      </c>
      <c r="AO354" s="22">
        <v>353</v>
      </c>
    </row>
    <row r="355" spans="1:41" x14ac:dyDescent="0.25">
      <c r="A355" t="s">
        <v>47</v>
      </c>
      <c r="B355" t="s">
        <v>255</v>
      </c>
      <c r="C355" t="s">
        <v>105</v>
      </c>
      <c r="D355" t="s">
        <v>84</v>
      </c>
      <c r="E355" t="s">
        <v>43</v>
      </c>
      <c r="F355" s="15">
        <v>0.70833333333333337</v>
      </c>
      <c r="G355" s="16">
        <v>3712</v>
      </c>
      <c r="H355" s="16">
        <v>6</v>
      </c>
      <c r="I355" s="16"/>
      <c r="J355" t="s">
        <v>58</v>
      </c>
      <c r="K355" t="s">
        <v>80</v>
      </c>
      <c r="L355">
        <v>2</v>
      </c>
      <c r="M355">
        <v>0</v>
      </c>
      <c r="N355" t="s">
        <v>32</v>
      </c>
      <c r="O355" t="s">
        <v>31</v>
      </c>
      <c r="P355" s="13">
        <v>2</v>
      </c>
      <c r="Q355" s="13">
        <v>1.6363636363636365</v>
      </c>
      <c r="R355" s="13">
        <v>1</v>
      </c>
      <c r="S355" s="13">
        <v>0.63636363636363646</v>
      </c>
      <c r="T355" s="13">
        <v>1.4545454545454546</v>
      </c>
      <c r="U355" s="13">
        <v>0.72727272727272729</v>
      </c>
      <c r="V355" s="13">
        <v>0.72727272727272729</v>
      </c>
      <c r="W355" s="13">
        <v>1.2</v>
      </c>
      <c r="X355" s="13">
        <v>2.2000000000000002</v>
      </c>
      <c r="Y355" s="13">
        <v>-1.0000000000000002</v>
      </c>
      <c r="Z355" s="13">
        <v>2</v>
      </c>
      <c r="AA355" s="13">
        <v>1.1666666666666667</v>
      </c>
      <c r="AB355" s="13">
        <v>0.83333333333333326</v>
      </c>
      <c r="AC355" s="13">
        <v>2</v>
      </c>
      <c r="AD355" s="13">
        <v>1</v>
      </c>
      <c r="AE355" s="13">
        <v>1</v>
      </c>
      <c r="AF355" s="13">
        <v>1</v>
      </c>
      <c r="AG355" s="13">
        <v>0.5</v>
      </c>
      <c r="AH355" s="13">
        <v>0.5</v>
      </c>
      <c r="AI355" s="13">
        <v>3</v>
      </c>
      <c r="AJ355" s="13">
        <v>0</v>
      </c>
      <c r="AK355" s="13">
        <v>11</v>
      </c>
      <c r="AL355" s="13">
        <v>22</v>
      </c>
      <c r="AM355" s="13">
        <v>1</v>
      </c>
      <c r="AN355" s="13">
        <v>2</v>
      </c>
      <c r="AO355" s="22">
        <v>354</v>
      </c>
    </row>
    <row r="356" spans="1:41" x14ac:dyDescent="0.25">
      <c r="A356" t="s">
        <v>47</v>
      </c>
      <c r="B356" t="s">
        <v>255</v>
      </c>
      <c r="C356" t="s">
        <v>105</v>
      </c>
      <c r="D356" t="s">
        <v>84</v>
      </c>
      <c r="E356" t="s">
        <v>43</v>
      </c>
      <c r="F356" s="15">
        <v>0.70833333333333337</v>
      </c>
      <c r="G356" s="16">
        <v>3187</v>
      </c>
      <c r="H356" s="16">
        <v>7</v>
      </c>
      <c r="I356" s="16"/>
      <c r="J356" t="s">
        <v>65</v>
      </c>
      <c r="K356" t="s">
        <v>56</v>
      </c>
      <c r="L356">
        <v>0</v>
      </c>
      <c r="M356">
        <v>0</v>
      </c>
      <c r="N356" t="s">
        <v>30</v>
      </c>
      <c r="O356" t="s">
        <v>30</v>
      </c>
      <c r="P356" s="13">
        <v>0</v>
      </c>
      <c r="Q356" s="13">
        <v>2.4545454545454546</v>
      </c>
      <c r="R356" s="13">
        <v>0.54545454545454541</v>
      </c>
      <c r="S356" s="13">
        <v>1.9090909090909092</v>
      </c>
      <c r="T356" s="13">
        <v>0.83333333333333337</v>
      </c>
      <c r="U356" s="13">
        <v>2.1666666666666665</v>
      </c>
      <c r="V356" s="13">
        <v>-1.333333333333333</v>
      </c>
      <c r="W356" s="13">
        <v>2</v>
      </c>
      <c r="X356" s="13">
        <v>1.2</v>
      </c>
      <c r="Y356" s="13">
        <v>0.8</v>
      </c>
      <c r="Z356" s="13">
        <v>2.8333333333333335</v>
      </c>
      <c r="AA356" s="13">
        <v>0.16666666666666666</v>
      </c>
      <c r="AB356" s="13">
        <v>2.666666666666667</v>
      </c>
      <c r="AC356" s="13">
        <v>0.83333333333333337</v>
      </c>
      <c r="AD356" s="13">
        <v>2.3333333333333335</v>
      </c>
      <c r="AE356" s="13">
        <v>-1.5</v>
      </c>
      <c r="AF356" s="13">
        <v>0.83333333333333337</v>
      </c>
      <c r="AG356" s="13">
        <v>2</v>
      </c>
      <c r="AH356" s="13">
        <v>-1.1666666666666665</v>
      </c>
      <c r="AI356" s="13">
        <v>1</v>
      </c>
      <c r="AJ356" s="13">
        <v>1</v>
      </c>
      <c r="AK356" s="13">
        <v>26</v>
      </c>
      <c r="AL356" s="13">
        <v>7</v>
      </c>
      <c r="AM356" s="13">
        <v>2.3636363636363638</v>
      </c>
      <c r="AN356" s="13">
        <v>0.58333333333333337</v>
      </c>
      <c r="AO356" s="22">
        <v>355</v>
      </c>
    </row>
    <row r="357" spans="1:41" x14ac:dyDescent="0.25">
      <c r="A357" t="s">
        <v>47</v>
      </c>
      <c r="B357" t="s">
        <v>255</v>
      </c>
      <c r="C357" t="s">
        <v>105</v>
      </c>
      <c r="D357" t="s">
        <v>84</v>
      </c>
      <c r="E357" t="s">
        <v>43</v>
      </c>
      <c r="F357" s="15">
        <v>0.70833333333333337</v>
      </c>
      <c r="G357" s="16">
        <v>3213</v>
      </c>
      <c r="H357" s="16">
        <v>7</v>
      </c>
      <c r="I357" s="16"/>
      <c r="J357" t="s">
        <v>49</v>
      </c>
      <c r="K357" t="s">
        <v>216</v>
      </c>
      <c r="L357">
        <v>3</v>
      </c>
      <c r="M357">
        <v>4</v>
      </c>
      <c r="N357" t="s">
        <v>31</v>
      </c>
      <c r="O357" t="s">
        <v>32</v>
      </c>
      <c r="P357" s="13">
        <v>-1</v>
      </c>
      <c r="Q357" s="13">
        <v>2</v>
      </c>
      <c r="R357" s="13">
        <v>0.54545454545454541</v>
      </c>
      <c r="S357" s="13">
        <v>1.4545454545454546</v>
      </c>
      <c r="T357" s="13">
        <v>1.1818181818181819</v>
      </c>
      <c r="U357" s="13">
        <v>1.5454545454545454</v>
      </c>
      <c r="V357" s="13">
        <v>-0.36363636363636354</v>
      </c>
      <c r="W357" s="13">
        <v>2</v>
      </c>
      <c r="X357" s="13">
        <v>1.2</v>
      </c>
      <c r="Y357" s="13">
        <v>0.8</v>
      </c>
      <c r="Z357" s="13">
        <v>2</v>
      </c>
      <c r="AA357" s="13">
        <v>1.1666666666666667</v>
      </c>
      <c r="AB357" s="13">
        <v>0.83333333333333326</v>
      </c>
      <c r="AC357" s="13">
        <v>1.5</v>
      </c>
      <c r="AD357" s="13">
        <v>1</v>
      </c>
      <c r="AE357" s="13">
        <v>0.5</v>
      </c>
      <c r="AF357" s="13">
        <v>0.8</v>
      </c>
      <c r="AG357" s="13">
        <v>2.2000000000000002</v>
      </c>
      <c r="AH357" s="13">
        <v>-1.4000000000000001</v>
      </c>
      <c r="AI357" s="13">
        <v>0</v>
      </c>
      <c r="AJ357" s="13">
        <v>3</v>
      </c>
      <c r="AK357" s="13">
        <v>20</v>
      </c>
      <c r="AL357" s="13">
        <v>10</v>
      </c>
      <c r="AM357" s="13">
        <v>1.8181818181818181</v>
      </c>
      <c r="AN357" s="13">
        <v>0.90909090909090906</v>
      </c>
      <c r="AO357" s="22">
        <v>356</v>
      </c>
    </row>
    <row r="358" spans="1:41" x14ac:dyDescent="0.25">
      <c r="A358" t="s">
        <v>47</v>
      </c>
      <c r="B358" t="s">
        <v>295</v>
      </c>
      <c r="C358" t="s">
        <v>105</v>
      </c>
      <c r="D358" t="s">
        <v>84</v>
      </c>
      <c r="E358" t="s">
        <v>64</v>
      </c>
      <c r="F358" s="15">
        <v>0.70833333333333337</v>
      </c>
      <c r="G358" s="16">
        <v>11147</v>
      </c>
      <c r="H358" s="16">
        <v>7</v>
      </c>
      <c r="I358" s="16"/>
      <c r="J358" t="s">
        <v>68</v>
      </c>
      <c r="K358" t="s">
        <v>40</v>
      </c>
      <c r="L358">
        <v>1</v>
      </c>
      <c r="M358">
        <v>2</v>
      </c>
      <c r="N358" t="s">
        <v>31</v>
      </c>
      <c r="O358" t="s">
        <v>32</v>
      </c>
      <c r="P358" s="13">
        <v>-1</v>
      </c>
      <c r="Q358" s="13">
        <v>1.0666666666666667</v>
      </c>
      <c r="R358" s="13">
        <v>0.73333333333333328</v>
      </c>
      <c r="S358" s="13">
        <v>0.33333333333333337</v>
      </c>
      <c r="T358" s="13">
        <v>2.8235294117647061</v>
      </c>
      <c r="U358" s="13">
        <v>0.70588235294117652</v>
      </c>
      <c r="V358" s="13">
        <v>2.1176470588235294</v>
      </c>
      <c r="W358" s="13">
        <v>1.1666666666666667</v>
      </c>
      <c r="X358" s="13">
        <v>1.8333333333333333</v>
      </c>
      <c r="Y358" s="13">
        <v>-0.66666666666666652</v>
      </c>
      <c r="Z358" s="13">
        <v>1</v>
      </c>
      <c r="AA358" s="13">
        <v>1.7777777777777777</v>
      </c>
      <c r="AB358" s="13">
        <v>-0.77777777777777768</v>
      </c>
      <c r="AC358" s="13">
        <v>2.5</v>
      </c>
      <c r="AD358" s="13">
        <v>0.75</v>
      </c>
      <c r="AE358" s="13">
        <v>1.75</v>
      </c>
      <c r="AF358" s="13">
        <v>3.1111111111111112</v>
      </c>
      <c r="AG358" s="13">
        <v>0.66666666666666663</v>
      </c>
      <c r="AH358" s="13">
        <v>2.4444444444444446</v>
      </c>
      <c r="AI358" s="13">
        <v>0</v>
      </c>
      <c r="AJ358" s="13">
        <v>3</v>
      </c>
      <c r="AK358" s="13">
        <v>16</v>
      </c>
      <c r="AL358" s="13">
        <v>47</v>
      </c>
      <c r="AM358" s="13">
        <v>1.0666666666666667</v>
      </c>
      <c r="AN358" s="13">
        <v>2.7647058823529411</v>
      </c>
      <c r="AO358" s="22">
        <v>357</v>
      </c>
    </row>
    <row r="359" spans="1:41" x14ac:dyDescent="0.25">
      <c r="A359" t="s">
        <v>47</v>
      </c>
      <c r="B359" t="s">
        <v>295</v>
      </c>
      <c r="C359" t="s">
        <v>105</v>
      </c>
      <c r="D359" t="s">
        <v>84</v>
      </c>
      <c r="E359" t="s">
        <v>64</v>
      </c>
      <c r="F359" s="15">
        <v>0.60416666666666663</v>
      </c>
      <c r="G359" s="16">
        <v>3873</v>
      </c>
      <c r="H359" s="16">
        <v>7</v>
      </c>
      <c r="I359" s="16"/>
      <c r="J359" t="s">
        <v>245</v>
      </c>
      <c r="K359" t="s">
        <v>0</v>
      </c>
      <c r="L359">
        <v>1</v>
      </c>
      <c r="M359">
        <v>0</v>
      </c>
      <c r="N359" t="s">
        <v>32</v>
      </c>
      <c r="O359" t="s">
        <v>31</v>
      </c>
      <c r="P359" s="13">
        <v>1</v>
      </c>
      <c r="Q359" s="13">
        <v>1.5454545454545454</v>
      </c>
      <c r="R359" s="13">
        <v>0.81818181818181823</v>
      </c>
      <c r="S359" s="13">
        <v>0.72727272727272718</v>
      </c>
      <c r="T359" s="13">
        <v>2.1333333333333333</v>
      </c>
      <c r="U359" s="13">
        <v>0.53333333333333333</v>
      </c>
      <c r="V359" s="13">
        <v>1.6</v>
      </c>
      <c r="W359" s="13">
        <v>1.25</v>
      </c>
      <c r="X359" s="13">
        <v>2.25</v>
      </c>
      <c r="Y359" s="13">
        <v>-1</v>
      </c>
      <c r="Z359" s="13">
        <v>1.7142857142857142</v>
      </c>
      <c r="AA359" s="13">
        <v>1.8571428571428572</v>
      </c>
      <c r="AB359" s="13">
        <v>-0.14285714285714302</v>
      </c>
      <c r="AC359" s="13">
        <v>1.6666666666666667</v>
      </c>
      <c r="AD359" s="13">
        <v>0.33333333333333331</v>
      </c>
      <c r="AE359" s="13">
        <v>1.3333333333333335</v>
      </c>
      <c r="AF359" s="13">
        <v>2.4444444444444446</v>
      </c>
      <c r="AG359" s="13">
        <v>0.66666666666666663</v>
      </c>
      <c r="AH359" s="13">
        <v>1.7777777777777781</v>
      </c>
      <c r="AI359" s="13">
        <v>3</v>
      </c>
      <c r="AJ359" s="13">
        <v>0</v>
      </c>
      <c r="AK359" s="13">
        <v>12</v>
      </c>
      <c r="AL359" s="13">
        <v>35</v>
      </c>
      <c r="AM359" s="13">
        <v>1.0909090909090908</v>
      </c>
      <c r="AN359" s="13">
        <v>2.3333333333333335</v>
      </c>
      <c r="AO359" s="22">
        <v>358</v>
      </c>
    </row>
    <row r="360" spans="1:41" x14ac:dyDescent="0.25">
      <c r="A360" t="s">
        <v>47</v>
      </c>
      <c r="B360" t="s">
        <v>295</v>
      </c>
      <c r="C360" t="s">
        <v>105</v>
      </c>
      <c r="D360" t="s">
        <v>84</v>
      </c>
      <c r="E360" t="s">
        <v>64</v>
      </c>
      <c r="F360" s="15">
        <v>0.60416666666666663</v>
      </c>
      <c r="G360" s="16">
        <v>18200</v>
      </c>
      <c r="H360" s="16">
        <v>3</v>
      </c>
      <c r="I360" s="16"/>
      <c r="J360" t="s">
        <v>71</v>
      </c>
      <c r="K360" t="s">
        <v>76</v>
      </c>
      <c r="L360">
        <v>1</v>
      </c>
      <c r="M360">
        <v>0</v>
      </c>
      <c r="N360" t="s">
        <v>32</v>
      </c>
      <c r="O360" t="s">
        <v>31</v>
      </c>
      <c r="P360" s="13">
        <v>1</v>
      </c>
      <c r="Q360" s="13">
        <v>1.588235294117647</v>
      </c>
      <c r="R360" s="13">
        <v>0.35294117647058826</v>
      </c>
      <c r="S360" s="13">
        <v>1.2352941176470587</v>
      </c>
      <c r="T360" s="13">
        <v>1.3636363636363635</v>
      </c>
      <c r="U360" s="13">
        <v>2.0909090909090908</v>
      </c>
      <c r="V360" s="13">
        <v>-0.72727272727272729</v>
      </c>
      <c r="W360" s="13">
        <v>1.5</v>
      </c>
      <c r="X360" s="13">
        <v>0.75</v>
      </c>
      <c r="Y360" s="13">
        <v>0.75</v>
      </c>
      <c r="Z360" s="13">
        <v>1.6666666666666667</v>
      </c>
      <c r="AA360" s="13">
        <v>1.4444444444444444</v>
      </c>
      <c r="AB360" s="13">
        <v>0.22222222222222232</v>
      </c>
      <c r="AC360" s="13">
        <v>0.8</v>
      </c>
      <c r="AD360" s="13">
        <v>2.6</v>
      </c>
      <c r="AE360" s="13">
        <v>-1.8</v>
      </c>
      <c r="AF360" s="13">
        <v>1.8333333333333333</v>
      </c>
      <c r="AG360" s="13">
        <v>1.6666666666666667</v>
      </c>
      <c r="AH360" s="13">
        <v>0.16666666666666652</v>
      </c>
      <c r="AI360" s="13">
        <v>3</v>
      </c>
      <c r="AJ360" s="13">
        <v>0</v>
      </c>
      <c r="AK360" s="13">
        <v>22</v>
      </c>
      <c r="AL360" s="13">
        <v>14</v>
      </c>
      <c r="AM360" s="13">
        <v>1.2941176470588236</v>
      </c>
      <c r="AN360" s="13">
        <v>1.2727272727272727</v>
      </c>
      <c r="AO360" s="22">
        <v>359</v>
      </c>
    </row>
    <row r="361" spans="1:41" x14ac:dyDescent="0.25">
      <c r="A361" t="s">
        <v>47</v>
      </c>
      <c r="B361" t="s">
        <v>315</v>
      </c>
      <c r="C361" t="s">
        <v>105</v>
      </c>
      <c r="D361" t="s">
        <v>84</v>
      </c>
      <c r="E361" t="s">
        <v>43</v>
      </c>
      <c r="F361" s="15">
        <v>0.70833333333333337</v>
      </c>
      <c r="G361" s="16">
        <v>11033</v>
      </c>
      <c r="H361" s="16">
        <v>13</v>
      </c>
      <c r="I361" s="16"/>
      <c r="J361" t="s">
        <v>40</v>
      </c>
      <c r="K361" t="s">
        <v>245</v>
      </c>
      <c r="L361">
        <v>1</v>
      </c>
      <c r="M361">
        <v>1</v>
      </c>
      <c r="N361" t="s">
        <v>30</v>
      </c>
      <c r="O361" t="s">
        <v>30</v>
      </c>
      <c r="P361" s="13">
        <v>0</v>
      </c>
      <c r="Q361" s="13">
        <v>2.7777777777777777</v>
      </c>
      <c r="R361" s="13">
        <v>0.33333333333333331</v>
      </c>
      <c r="S361" s="13">
        <v>2.4444444444444442</v>
      </c>
      <c r="T361" s="13">
        <v>1.5</v>
      </c>
      <c r="U361" s="13">
        <v>1.8333333333333333</v>
      </c>
      <c r="V361" s="13">
        <v>-0.33333333333333326</v>
      </c>
      <c r="W361" s="13">
        <v>2.5</v>
      </c>
      <c r="X361" s="13">
        <v>0.75</v>
      </c>
      <c r="Y361" s="13">
        <v>1.75</v>
      </c>
      <c r="Z361" s="13">
        <v>3</v>
      </c>
      <c r="AA361" s="13">
        <v>0.7</v>
      </c>
      <c r="AB361" s="13">
        <v>2.2999999999999998</v>
      </c>
      <c r="AC361" s="13">
        <v>1.2</v>
      </c>
      <c r="AD361" s="13">
        <v>1.8</v>
      </c>
      <c r="AE361" s="13">
        <v>-0.60000000000000009</v>
      </c>
      <c r="AF361" s="13">
        <v>1.7142857142857142</v>
      </c>
      <c r="AG361" s="13">
        <v>1.8571428571428572</v>
      </c>
      <c r="AH361" s="13">
        <v>-0.14285714285714302</v>
      </c>
      <c r="AI361" s="13">
        <v>1</v>
      </c>
      <c r="AJ361" s="13">
        <v>1</v>
      </c>
      <c r="AK361" s="13">
        <v>50</v>
      </c>
      <c r="AL361" s="13">
        <v>15</v>
      </c>
      <c r="AM361" s="13">
        <v>2.7777777777777777</v>
      </c>
      <c r="AN361" s="13">
        <v>1.25</v>
      </c>
      <c r="AO361" s="22">
        <v>360</v>
      </c>
    </row>
    <row r="362" spans="1:41" x14ac:dyDescent="0.25">
      <c r="A362" t="s">
        <v>47</v>
      </c>
      <c r="B362" t="s">
        <v>315</v>
      </c>
      <c r="C362" t="s">
        <v>105</v>
      </c>
      <c r="D362" t="s">
        <v>84</v>
      </c>
      <c r="E362" t="s">
        <v>43</v>
      </c>
      <c r="F362" s="15">
        <v>0.70833333333333337</v>
      </c>
      <c r="G362" s="16">
        <v>5089</v>
      </c>
      <c r="H362" s="16">
        <v>13</v>
      </c>
      <c r="I362" s="16"/>
      <c r="J362" t="s">
        <v>0</v>
      </c>
      <c r="K362" t="s">
        <v>58</v>
      </c>
      <c r="L362">
        <v>1</v>
      </c>
      <c r="M362">
        <v>1</v>
      </c>
      <c r="N362" t="s">
        <v>30</v>
      </c>
      <c r="O362" t="s">
        <v>30</v>
      </c>
      <c r="P362" s="13">
        <v>0</v>
      </c>
      <c r="Q362" s="13">
        <v>2</v>
      </c>
      <c r="R362" s="13">
        <v>0.125</v>
      </c>
      <c r="S362" s="13">
        <v>1.875</v>
      </c>
      <c r="T362" s="13">
        <v>1.6666666666666667</v>
      </c>
      <c r="U362" s="13">
        <v>1.5</v>
      </c>
      <c r="V362" s="13">
        <v>0.16666666666666674</v>
      </c>
      <c r="W362" s="13">
        <v>1.6666666666666667</v>
      </c>
      <c r="X362" s="13">
        <v>0.33333333333333331</v>
      </c>
      <c r="Y362" s="13">
        <v>1.3333333333333335</v>
      </c>
      <c r="Z362" s="13">
        <v>2.2000000000000002</v>
      </c>
      <c r="AA362" s="13">
        <v>0.7</v>
      </c>
      <c r="AB362" s="13">
        <v>1.5000000000000002</v>
      </c>
      <c r="AC362" s="13">
        <v>1.3333333333333333</v>
      </c>
      <c r="AD362" s="13">
        <v>1.8333333333333333</v>
      </c>
      <c r="AE362" s="13">
        <v>-0.5</v>
      </c>
      <c r="AF362" s="13">
        <v>2</v>
      </c>
      <c r="AG362" s="13">
        <v>1.1666666666666667</v>
      </c>
      <c r="AH362" s="13">
        <v>0.83333333333333326</v>
      </c>
      <c r="AI362" s="13">
        <v>1</v>
      </c>
      <c r="AJ362" s="13">
        <v>1</v>
      </c>
      <c r="AK362" s="13">
        <v>35</v>
      </c>
      <c r="AL362" s="13">
        <v>14</v>
      </c>
      <c r="AM362" s="13">
        <v>2.1875</v>
      </c>
      <c r="AN362" s="13">
        <v>1.1666666666666667</v>
      </c>
      <c r="AO362" s="22">
        <v>361</v>
      </c>
    </row>
    <row r="363" spans="1:41" x14ac:dyDescent="0.25">
      <c r="A363" t="s">
        <v>47</v>
      </c>
      <c r="B363" t="s">
        <v>315</v>
      </c>
      <c r="C363" t="s">
        <v>105</v>
      </c>
      <c r="D363" t="s">
        <v>84</v>
      </c>
      <c r="E363" t="s">
        <v>43</v>
      </c>
      <c r="F363" s="15">
        <v>0.70833333333333337</v>
      </c>
      <c r="G363" s="16">
        <v>5024</v>
      </c>
      <c r="H363" s="16">
        <v>13</v>
      </c>
      <c r="I363" s="16"/>
      <c r="J363" t="s">
        <v>216</v>
      </c>
      <c r="K363" t="s">
        <v>71</v>
      </c>
      <c r="L363">
        <v>3</v>
      </c>
      <c r="M363">
        <v>0</v>
      </c>
      <c r="N363" t="s">
        <v>32</v>
      </c>
      <c r="O363" t="s">
        <v>31</v>
      </c>
      <c r="P363" s="13">
        <v>3</v>
      </c>
      <c r="Q363" s="13">
        <v>1.4166666666666667</v>
      </c>
      <c r="R363" s="13">
        <v>0.5</v>
      </c>
      <c r="S363" s="13">
        <v>0.91666666666666674</v>
      </c>
      <c r="T363" s="13">
        <v>1.5555555555555556</v>
      </c>
      <c r="U363" s="13">
        <v>1.0555555555555556</v>
      </c>
      <c r="V363" s="13">
        <v>0.5</v>
      </c>
      <c r="W363" s="13">
        <v>1.5</v>
      </c>
      <c r="X363" s="13">
        <v>1</v>
      </c>
      <c r="Y363" s="13">
        <v>0.5</v>
      </c>
      <c r="Z363" s="13">
        <v>1.3333333333333333</v>
      </c>
      <c r="AA363" s="13">
        <v>2.3333333333333335</v>
      </c>
      <c r="AB363" s="13">
        <v>-1.0000000000000002</v>
      </c>
      <c r="AC363" s="13">
        <v>1.4444444444444444</v>
      </c>
      <c r="AD363" s="13">
        <v>0.66666666666666663</v>
      </c>
      <c r="AE363" s="13">
        <v>0.77777777777777779</v>
      </c>
      <c r="AF363" s="13">
        <v>1.6666666666666667</v>
      </c>
      <c r="AG363" s="13">
        <v>1.4444444444444444</v>
      </c>
      <c r="AH363" s="13">
        <v>0.22222222222222232</v>
      </c>
      <c r="AI363" s="13">
        <v>3</v>
      </c>
      <c r="AJ363" s="13">
        <v>0</v>
      </c>
      <c r="AK363" s="13">
        <v>13</v>
      </c>
      <c r="AL363" s="13">
        <v>25</v>
      </c>
      <c r="AM363" s="13">
        <v>1.0833333333333333</v>
      </c>
      <c r="AN363" s="13">
        <v>1.3888888888888888</v>
      </c>
      <c r="AO363" s="22">
        <v>362</v>
      </c>
    </row>
    <row r="364" spans="1:41" x14ac:dyDescent="0.25">
      <c r="A364" t="s">
        <v>47</v>
      </c>
      <c r="B364" t="s">
        <v>256</v>
      </c>
      <c r="C364" t="s">
        <v>105</v>
      </c>
      <c r="D364" t="s">
        <v>84</v>
      </c>
      <c r="E364" t="s">
        <v>64</v>
      </c>
      <c r="F364" s="15">
        <v>0.70833333333333337</v>
      </c>
      <c r="G364" s="16">
        <v>11265</v>
      </c>
      <c r="H364" s="16">
        <v>15</v>
      </c>
      <c r="I364" s="16"/>
      <c r="J364" t="s">
        <v>80</v>
      </c>
      <c r="K364" t="s">
        <v>68</v>
      </c>
      <c r="L364">
        <v>1</v>
      </c>
      <c r="M364">
        <v>1</v>
      </c>
      <c r="N364" t="s">
        <v>30</v>
      </c>
      <c r="O364" t="s">
        <v>30</v>
      </c>
      <c r="P364" s="13">
        <v>0</v>
      </c>
      <c r="Q364" s="13">
        <v>1.3333333333333333</v>
      </c>
      <c r="R364" s="13">
        <v>0.41666666666666669</v>
      </c>
      <c r="S364" s="13">
        <v>0.91666666666666652</v>
      </c>
      <c r="T364" s="13">
        <v>1.0625</v>
      </c>
      <c r="U364" s="13">
        <v>1.8125</v>
      </c>
      <c r="V364" s="13">
        <v>-0.75</v>
      </c>
      <c r="W364" s="13">
        <v>2</v>
      </c>
      <c r="X364" s="13">
        <v>1</v>
      </c>
      <c r="Y364" s="13">
        <v>1</v>
      </c>
      <c r="Z364" s="13">
        <v>0.8571428571428571</v>
      </c>
      <c r="AA364" s="13">
        <v>0.7142857142857143</v>
      </c>
      <c r="AB364" s="13">
        <v>0.14285714285714279</v>
      </c>
      <c r="AC364" s="13">
        <v>1.1428571428571428</v>
      </c>
      <c r="AD364" s="13">
        <v>1.8571428571428572</v>
      </c>
      <c r="AE364" s="13">
        <v>-0.71428571428571441</v>
      </c>
      <c r="AF364" s="13">
        <v>1</v>
      </c>
      <c r="AG364" s="13">
        <v>1.7777777777777777</v>
      </c>
      <c r="AH364" s="13">
        <v>-0.77777777777777768</v>
      </c>
      <c r="AI364" s="13">
        <v>1</v>
      </c>
      <c r="AJ364" s="13">
        <v>1</v>
      </c>
      <c r="AK364" s="13">
        <v>22</v>
      </c>
      <c r="AL364" s="13">
        <v>16</v>
      </c>
      <c r="AM364" s="13">
        <v>1.8333333333333333</v>
      </c>
      <c r="AN364" s="13">
        <v>1</v>
      </c>
      <c r="AO364" s="22">
        <v>363</v>
      </c>
    </row>
    <row r="365" spans="1:41" x14ac:dyDescent="0.25">
      <c r="A365" t="s">
        <v>47</v>
      </c>
      <c r="B365" t="s">
        <v>256</v>
      </c>
      <c r="C365" t="s">
        <v>105</v>
      </c>
      <c r="D365" t="s">
        <v>84</v>
      </c>
      <c r="E365" t="s">
        <v>64</v>
      </c>
      <c r="F365" s="15">
        <v>0.60416666666666663</v>
      </c>
      <c r="G365" s="16">
        <v>1800</v>
      </c>
      <c r="H365" s="16">
        <v>15</v>
      </c>
      <c r="I365" s="16"/>
      <c r="J365" t="s">
        <v>76</v>
      </c>
      <c r="K365" t="s">
        <v>65</v>
      </c>
      <c r="L365">
        <v>2</v>
      </c>
      <c r="M365">
        <v>0</v>
      </c>
      <c r="N365" t="s">
        <v>32</v>
      </c>
      <c r="O365" t="s">
        <v>31</v>
      </c>
      <c r="P365" s="13">
        <v>2</v>
      </c>
      <c r="Q365" s="13">
        <v>1.25</v>
      </c>
      <c r="R365" s="13">
        <v>1.0833333333333333</v>
      </c>
      <c r="S365" s="13">
        <v>0.16666666666666674</v>
      </c>
      <c r="T365" s="13">
        <v>2.25</v>
      </c>
      <c r="U365" s="13">
        <v>0.58333333333333337</v>
      </c>
      <c r="V365" s="13">
        <v>1.6666666666666665</v>
      </c>
      <c r="W365" s="13">
        <v>0.8</v>
      </c>
      <c r="X365" s="13">
        <v>2.6</v>
      </c>
      <c r="Y365" s="13">
        <v>-1.8</v>
      </c>
      <c r="Z365" s="13">
        <v>1.5714285714285714</v>
      </c>
      <c r="AA365" s="13">
        <v>1.5714285714285714</v>
      </c>
      <c r="AB365" s="13">
        <v>0</v>
      </c>
      <c r="AC365" s="13">
        <v>1.6666666666666667</v>
      </c>
      <c r="AD365" s="13">
        <v>1</v>
      </c>
      <c r="AE365" s="13">
        <v>0.66666666666666674</v>
      </c>
      <c r="AF365" s="13">
        <v>2.8333333333333335</v>
      </c>
      <c r="AG365" s="13">
        <v>0.16666666666666666</v>
      </c>
      <c r="AH365" s="13">
        <v>2.666666666666667</v>
      </c>
      <c r="AI365" s="13">
        <v>3</v>
      </c>
      <c r="AJ365" s="13">
        <v>0</v>
      </c>
      <c r="AK365" s="13">
        <v>14</v>
      </c>
      <c r="AL365" s="13">
        <v>27</v>
      </c>
      <c r="AM365" s="13">
        <v>1.1666666666666667</v>
      </c>
      <c r="AN365" s="13">
        <v>2.25</v>
      </c>
      <c r="AO365" s="22">
        <v>364</v>
      </c>
    </row>
    <row r="366" spans="1:41" x14ac:dyDescent="0.25">
      <c r="A366" t="s">
        <v>47</v>
      </c>
      <c r="B366" t="s">
        <v>256</v>
      </c>
      <c r="C366" t="s">
        <v>105</v>
      </c>
      <c r="D366" t="s">
        <v>84</v>
      </c>
      <c r="E366" t="s">
        <v>64</v>
      </c>
      <c r="F366" s="15">
        <v>0.60416666666666663</v>
      </c>
      <c r="G366" s="16">
        <v>1700</v>
      </c>
      <c r="H366" s="16">
        <v>15</v>
      </c>
      <c r="I366" s="16"/>
      <c r="J366" t="s">
        <v>56</v>
      </c>
      <c r="K366" t="s">
        <v>49</v>
      </c>
      <c r="L366">
        <v>0</v>
      </c>
      <c r="M366">
        <v>0</v>
      </c>
      <c r="N366" t="s">
        <v>30</v>
      </c>
      <c r="O366" t="s">
        <v>30</v>
      </c>
      <c r="P366" s="13">
        <v>0</v>
      </c>
      <c r="Q366" s="13">
        <v>0.76923076923076927</v>
      </c>
      <c r="R366" s="13">
        <v>1.0769230769230769</v>
      </c>
      <c r="S366" s="13">
        <v>-0.3076923076923076</v>
      </c>
      <c r="T366" s="13">
        <v>2.0833333333333335</v>
      </c>
      <c r="U366" s="13">
        <v>1.4166666666666667</v>
      </c>
      <c r="V366" s="13">
        <v>0.66666666666666674</v>
      </c>
      <c r="W366" s="13">
        <v>0.83333333333333337</v>
      </c>
      <c r="X366" s="13">
        <v>2.3333333333333335</v>
      </c>
      <c r="Y366" s="13">
        <v>-1.5</v>
      </c>
      <c r="Z366" s="13">
        <v>0.7142857142857143</v>
      </c>
      <c r="AA366" s="13">
        <v>1.7142857142857142</v>
      </c>
      <c r="AB366" s="13">
        <v>-0.99999999999999989</v>
      </c>
      <c r="AC366" s="13">
        <v>2.1666666666666665</v>
      </c>
      <c r="AD366" s="13">
        <v>1.6666666666666667</v>
      </c>
      <c r="AE366" s="13">
        <v>0.49999999999999978</v>
      </c>
      <c r="AF366" s="13">
        <v>2</v>
      </c>
      <c r="AG366" s="13">
        <v>1.1666666666666667</v>
      </c>
      <c r="AH366" s="13">
        <v>0.83333333333333326</v>
      </c>
      <c r="AI366" s="13">
        <v>1</v>
      </c>
      <c r="AJ366" s="13">
        <v>1</v>
      </c>
      <c r="AK366" s="13">
        <v>8</v>
      </c>
      <c r="AL366" s="13">
        <v>20</v>
      </c>
      <c r="AM366" s="13">
        <v>0.61538461538461542</v>
      </c>
      <c r="AN366" s="13">
        <v>1.6666666666666667</v>
      </c>
      <c r="AO366" s="22">
        <v>365</v>
      </c>
    </row>
    <row r="367" spans="1:41" x14ac:dyDescent="0.25">
      <c r="A367" s="18" t="s">
        <v>72</v>
      </c>
      <c r="B367" t="s">
        <v>316</v>
      </c>
      <c r="C367" t="s">
        <v>105</v>
      </c>
      <c r="D367" t="s">
        <v>84</v>
      </c>
      <c r="E367" t="s">
        <v>61</v>
      </c>
      <c r="F367" s="15">
        <v>0.78819444444444453</v>
      </c>
      <c r="G367" s="16">
        <v>20639</v>
      </c>
      <c r="H367" s="16">
        <v>5</v>
      </c>
      <c r="I367" s="16"/>
      <c r="J367" t="s">
        <v>40</v>
      </c>
      <c r="K367" t="s">
        <v>317</v>
      </c>
      <c r="L367">
        <v>3</v>
      </c>
      <c r="M367">
        <v>0</v>
      </c>
      <c r="N367" t="s">
        <v>32</v>
      </c>
      <c r="O367" t="s">
        <v>31</v>
      </c>
      <c r="P367" s="13">
        <v>3</v>
      </c>
      <c r="Q367" s="13">
        <v>2.6842105263157894</v>
      </c>
      <c r="R367" s="13">
        <v>0.36842105263157893</v>
      </c>
      <c r="S367" s="13">
        <v>2.3157894736842106</v>
      </c>
      <c r="T367" s="13">
        <v>0</v>
      </c>
      <c r="U367" s="13">
        <v>0</v>
      </c>
      <c r="V367" s="13">
        <v>0</v>
      </c>
      <c r="W367" s="13">
        <v>2.3333333333333335</v>
      </c>
      <c r="X367" s="13">
        <v>0.77777777777777779</v>
      </c>
      <c r="Y367" s="13">
        <v>1.5555555555555558</v>
      </c>
      <c r="Z367" s="13">
        <v>3</v>
      </c>
      <c r="AA367" s="13">
        <v>0.7</v>
      </c>
      <c r="AB367" s="13">
        <v>2.2999999999999998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3</v>
      </c>
      <c r="AJ367" s="13">
        <v>0</v>
      </c>
      <c r="AK367" s="13">
        <v>51</v>
      </c>
      <c r="AL367" s="13">
        <v>0</v>
      </c>
      <c r="AM367" s="13">
        <v>2.6842105263157894</v>
      </c>
      <c r="AN367" s="13">
        <v>0</v>
      </c>
      <c r="AO367" s="22">
        <v>366</v>
      </c>
    </row>
    <row r="368" spans="1:41" x14ac:dyDescent="0.25">
      <c r="A368" t="s">
        <v>72</v>
      </c>
      <c r="B368" t="s">
        <v>316</v>
      </c>
      <c r="C368" t="s">
        <v>105</v>
      </c>
      <c r="D368" t="s">
        <v>84</v>
      </c>
      <c r="E368" t="s">
        <v>61</v>
      </c>
      <c r="F368" s="15">
        <v>0.875</v>
      </c>
      <c r="G368" s="16">
        <v>14158</v>
      </c>
      <c r="H368" s="16">
        <v>5</v>
      </c>
      <c r="I368" s="16"/>
      <c r="J368" t="s">
        <v>355</v>
      </c>
      <c r="K368" t="s">
        <v>71</v>
      </c>
      <c r="L368">
        <v>5</v>
      </c>
      <c r="M368">
        <v>0</v>
      </c>
      <c r="N368" t="s">
        <v>32</v>
      </c>
      <c r="O368" t="s">
        <v>31</v>
      </c>
      <c r="P368" s="13">
        <v>5</v>
      </c>
      <c r="Q368" s="13">
        <v>0</v>
      </c>
      <c r="R368" s="13">
        <v>0</v>
      </c>
      <c r="S368" s="13">
        <v>0</v>
      </c>
      <c r="T368" s="13">
        <v>1.4736842105263157</v>
      </c>
      <c r="U368" s="13">
        <v>1.1578947368421053</v>
      </c>
      <c r="V368" s="13">
        <v>0.3157894736842104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1.4444444444444444</v>
      </c>
      <c r="AD368" s="13">
        <v>0.66666666666666663</v>
      </c>
      <c r="AE368" s="13">
        <v>0.77777777777777779</v>
      </c>
      <c r="AF368" s="13">
        <v>1.5</v>
      </c>
      <c r="AG368" s="13">
        <v>1.6</v>
      </c>
      <c r="AH368" s="13">
        <v>-0.10000000000000009</v>
      </c>
      <c r="AI368" s="13">
        <v>3</v>
      </c>
      <c r="AJ368" s="13">
        <v>0</v>
      </c>
      <c r="AK368" s="13">
        <v>0</v>
      </c>
      <c r="AL368" s="13">
        <v>25</v>
      </c>
      <c r="AM368" s="13">
        <v>0</v>
      </c>
      <c r="AN368" s="13">
        <v>1.3157894736842106</v>
      </c>
      <c r="AO368" s="22">
        <v>367</v>
      </c>
    </row>
    <row r="369" spans="1:41" x14ac:dyDescent="0.25">
      <c r="A369" t="s">
        <v>47</v>
      </c>
      <c r="B369" t="s">
        <v>257</v>
      </c>
      <c r="C369" t="s">
        <v>105</v>
      </c>
      <c r="D369" t="s">
        <v>84</v>
      </c>
      <c r="E369" t="s">
        <v>43</v>
      </c>
      <c r="F369" s="15">
        <v>0.70833333333333337</v>
      </c>
      <c r="G369" s="16">
        <v>5532</v>
      </c>
      <c r="H369" s="16">
        <v>6</v>
      </c>
      <c r="I369" s="16"/>
      <c r="J369" t="s">
        <v>245</v>
      </c>
      <c r="K369" t="s">
        <v>80</v>
      </c>
      <c r="L369">
        <v>0</v>
      </c>
      <c r="M369">
        <v>0</v>
      </c>
      <c r="N369" t="s">
        <v>30</v>
      </c>
      <c r="O369" t="s">
        <v>30</v>
      </c>
      <c r="P369" s="13">
        <v>0</v>
      </c>
      <c r="Q369" s="13">
        <v>1.4615384615384615</v>
      </c>
      <c r="R369" s="13">
        <v>0.69230769230769229</v>
      </c>
      <c r="S369" s="13">
        <v>0.76923076923076916</v>
      </c>
      <c r="T369" s="13">
        <v>1.3076923076923077</v>
      </c>
      <c r="U369" s="13">
        <v>0.84615384615384615</v>
      </c>
      <c r="V369" s="13">
        <v>0.46153846153846156</v>
      </c>
      <c r="W369" s="13">
        <v>1.2</v>
      </c>
      <c r="X369" s="13">
        <v>1.8</v>
      </c>
      <c r="Y369" s="13">
        <v>-0.60000000000000009</v>
      </c>
      <c r="Z369" s="13">
        <v>1.625</v>
      </c>
      <c r="AA369" s="13">
        <v>1.75</v>
      </c>
      <c r="AB369" s="13">
        <v>-0.125</v>
      </c>
      <c r="AC369" s="13">
        <v>1.8333333333333333</v>
      </c>
      <c r="AD369" s="13">
        <v>1</v>
      </c>
      <c r="AE369" s="13">
        <v>0.83333333333333326</v>
      </c>
      <c r="AF369" s="13">
        <v>0.8571428571428571</v>
      </c>
      <c r="AG369" s="13">
        <v>0.7142857142857143</v>
      </c>
      <c r="AH369" s="13">
        <v>0.14285714285714279</v>
      </c>
      <c r="AI369" s="13">
        <v>1</v>
      </c>
      <c r="AJ369" s="13">
        <v>1</v>
      </c>
      <c r="AK369" s="13">
        <v>16</v>
      </c>
      <c r="AL369" s="13">
        <v>23</v>
      </c>
      <c r="AM369" s="13">
        <v>1.2307692307692308</v>
      </c>
      <c r="AN369" s="13">
        <v>1.7692307692307692</v>
      </c>
      <c r="AO369" s="22">
        <v>368</v>
      </c>
    </row>
    <row r="370" spans="1:41" x14ac:dyDescent="0.25">
      <c r="A370" t="s">
        <v>47</v>
      </c>
      <c r="B370" t="s">
        <v>257</v>
      </c>
      <c r="C370" t="s">
        <v>105</v>
      </c>
      <c r="D370" t="s">
        <v>84</v>
      </c>
      <c r="E370" t="s">
        <v>43</v>
      </c>
      <c r="F370" s="15">
        <v>0.70833333333333337</v>
      </c>
      <c r="G370" s="16">
        <v>5024</v>
      </c>
      <c r="H370" s="16">
        <v>6</v>
      </c>
      <c r="I370" s="16"/>
      <c r="J370" t="s">
        <v>216</v>
      </c>
      <c r="K370" t="s">
        <v>68</v>
      </c>
      <c r="L370">
        <v>2</v>
      </c>
      <c r="M370">
        <v>0</v>
      </c>
      <c r="N370" t="s">
        <v>32</v>
      </c>
      <c r="O370" t="s">
        <v>31</v>
      </c>
      <c r="P370" s="13">
        <v>2</v>
      </c>
      <c r="Q370" s="13">
        <v>1.5384615384615385</v>
      </c>
      <c r="R370" s="13">
        <v>0.46153846153846156</v>
      </c>
      <c r="S370" s="13">
        <v>1.0769230769230771</v>
      </c>
      <c r="T370" s="13">
        <v>1.0588235294117647</v>
      </c>
      <c r="U370" s="13">
        <v>1.7647058823529411</v>
      </c>
      <c r="V370" s="13">
        <v>-0.70588235294117641</v>
      </c>
      <c r="W370" s="13">
        <v>1.7142857142857142</v>
      </c>
      <c r="X370" s="13">
        <v>0.8571428571428571</v>
      </c>
      <c r="Y370" s="13">
        <v>0.8571428571428571</v>
      </c>
      <c r="Z370" s="13">
        <v>1.3333333333333333</v>
      </c>
      <c r="AA370" s="13">
        <v>2.3333333333333335</v>
      </c>
      <c r="AB370" s="13">
        <v>-1.0000000000000002</v>
      </c>
      <c r="AC370" s="13">
        <v>1.1428571428571428</v>
      </c>
      <c r="AD370" s="13">
        <v>1.8571428571428572</v>
      </c>
      <c r="AE370" s="13">
        <v>-0.71428571428571441</v>
      </c>
      <c r="AF370" s="13">
        <v>1</v>
      </c>
      <c r="AG370" s="13">
        <v>1.7</v>
      </c>
      <c r="AH370" s="13">
        <v>-0.7</v>
      </c>
      <c r="AI370" s="13">
        <v>3</v>
      </c>
      <c r="AJ370" s="13">
        <v>0</v>
      </c>
      <c r="AK370" s="13">
        <v>16</v>
      </c>
      <c r="AL370" s="13">
        <v>17</v>
      </c>
      <c r="AM370" s="13">
        <v>1.2307692307692308</v>
      </c>
      <c r="AN370" s="13">
        <v>1</v>
      </c>
      <c r="AO370" s="22">
        <v>369</v>
      </c>
    </row>
    <row r="371" spans="1:41" x14ac:dyDescent="0.25">
      <c r="A371" t="s">
        <v>47</v>
      </c>
      <c r="B371" t="s">
        <v>257</v>
      </c>
      <c r="C371" t="s">
        <v>105</v>
      </c>
      <c r="D371" t="s">
        <v>84</v>
      </c>
      <c r="E371" t="s">
        <v>43</v>
      </c>
      <c r="F371" s="15">
        <v>0.70833333333333337</v>
      </c>
      <c r="G371" s="16">
        <v>1600</v>
      </c>
      <c r="H371" s="16">
        <v>6</v>
      </c>
      <c r="I371" s="16"/>
      <c r="J371" t="s">
        <v>76</v>
      </c>
      <c r="K371" t="s">
        <v>58</v>
      </c>
      <c r="L371">
        <v>1</v>
      </c>
      <c r="M371">
        <v>1</v>
      </c>
      <c r="N371" t="s">
        <v>30</v>
      </c>
      <c r="O371" t="s">
        <v>30</v>
      </c>
      <c r="P371" s="13">
        <v>0</v>
      </c>
      <c r="Q371" s="13">
        <v>1.3076923076923077</v>
      </c>
      <c r="R371" s="13">
        <v>1</v>
      </c>
      <c r="S371" s="13">
        <v>0.30769230769230771</v>
      </c>
      <c r="T371" s="13">
        <v>1.6153846153846154</v>
      </c>
      <c r="U371" s="13">
        <v>1.4615384615384615</v>
      </c>
      <c r="V371" s="13">
        <v>0.15384615384615397</v>
      </c>
      <c r="W371" s="13">
        <v>1</v>
      </c>
      <c r="X371" s="13">
        <v>2.1666666666666665</v>
      </c>
      <c r="Y371" s="13">
        <v>-1.1666666666666665</v>
      </c>
      <c r="Z371" s="13">
        <v>1.5714285714285714</v>
      </c>
      <c r="AA371" s="13">
        <v>1.5714285714285714</v>
      </c>
      <c r="AB371" s="13">
        <v>0</v>
      </c>
      <c r="AC371" s="13">
        <v>1.3333333333333333</v>
      </c>
      <c r="AD371" s="13">
        <v>1.8333333333333333</v>
      </c>
      <c r="AE371" s="13">
        <v>-0.5</v>
      </c>
      <c r="AF371" s="13">
        <v>1.8571428571428572</v>
      </c>
      <c r="AG371" s="13">
        <v>1.1428571428571428</v>
      </c>
      <c r="AH371" s="13">
        <v>0.71428571428571441</v>
      </c>
      <c r="AI371" s="13">
        <v>1</v>
      </c>
      <c r="AJ371" s="13">
        <v>1</v>
      </c>
      <c r="AK371" s="13">
        <v>17</v>
      </c>
      <c r="AL371" s="13">
        <v>15</v>
      </c>
      <c r="AM371" s="13">
        <v>1.3076923076923077</v>
      </c>
      <c r="AN371" s="13">
        <v>1.1538461538461537</v>
      </c>
      <c r="AO371" s="22">
        <v>370</v>
      </c>
    </row>
    <row r="372" spans="1:41" x14ac:dyDescent="0.25">
      <c r="A372" t="s">
        <v>47</v>
      </c>
      <c r="B372" t="s">
        <v>318</v>
      </c>
      <c r="C372" t="s">
        <v>105</v>
      </c>
      <c r="D372" t="s">
        <v>84</v>
      </c>
      <c r="E372" t="s">
        <v>64</v>
      </c>
      <c r="F372" s="15">
        <v>0.70833333333333337</v>
      </c>
      <c r="G372" s="16">
        <v>6009</v>
      </c>
      <c r="H372" s="16">
        <v>3</v>
      </c>
      <c r="I372" s="16"/>
      <c r="J372" t="s">
        <v>0</v>
      </c>
      <c r="K372" t="s">
        <v>40</v>
      </c>
      <c r="L372">
        <v>3</v>
      </c>
      <c r="M372">
        <v>3</v>
      </c>
      <c r="N372" t="s">
        <v>30</v>
      </c>
      <c r="O372" t="s">
        <v>30</v>
      </c>
      <c r="P372" s="13">
        <v>0</v>
      </c>
      <c r="Q372" s="13">
        <v>1.9411764705882353</v>
      </c>
      <c r="R372" s="13">
        <v>0.17647058823529413</v>
      </c>
      <c r="S372" s="13">
        <v>1.7647058823529411</v>
      </c>
      <c r="T372" s="13">
        <v>2.7</v>
      </c>
      <c r="U372" s="13">
        <v>0.7</v>
      </c>
      <c r="V372" s="13">
        <v>2</v>
      </c>
      <c r="W372" s="13">
        <v>1.5714285714285714</v>
      </c>
      <c r="X372" s="13">
        <v>0.42857142857142855</v>
      </c>
      <c r="Y372" s="13">
        <v>1.1428571428571428</v>
      </c>
      <c r="Z372" s="13">
        <v>2.2000000000000002</v>
      </c>
      <c r="AA372" s="13">
        <v>0.7</v>
      </c>
      <c r="AB372" s="13">
        <v>1.5000000000000002</v>
      </c>
      <c r="AC372" s="13">
        <v>2.4</v>
      </c>
      <c r="AD372" s="13">
        <v>0.7</v>
      </c>
      <c r="AE372" s="13">
        <v>1.7</v>
      </c>
      <c r="AF372" s="13">
        <v>3</v>
      </c>
      <c r="AG372" s="13">
        <v>0.7</v>
      </c>
      <c r="AH372" s="13">
        <v>2.2999999999999998</v>
      </c>
      <c r="AI372" s="13">
        <v>1</v>
      </c>
      <c r="AJ372" s="13">
        <v>1</v>
      </c>
      <c r="AK372" s="13">
        <v>36</v>
      </c>
      <c r="AL372" s="13">
        <v>54</v>
      </c>
      <c r="AM372" s="13">
        <v>2.1176470588235294</v>
      </c>
      <c r="AN372" s="13">
        <v>2.7</v>
      </c>
      <c r="AO372" s="22">
        <v>371</v>
      </c>
    </row>
    <row r="373" spans="1:41" x14ac:dyDescent="0.25">
      <c r="A373" t="s">
        <v>47</v>
      </c>
      <c r="B373" t="s">
        <v>318</v>
      </c>
      <c r="C373" t="s">
        <v>105</v>
      </c>
      <c r="D373" t="s">
        <v>84</v>
      </c>
      <c r="E373" t="s">
        <v>64</v>
      </c>
      <c r="F373" s="15">
        <v>0.60416666666666663</v>
      </c>
      <c r="G373" s="16">
        <v>2586</v>
      </c>
      <c r="H373" s="16">
        <v>7</v>
      </c>
      <c r="I373" s="16"/>
      <c r="J373" t="s">
        <v>49</v>
      </c>
      <c r="K373" t="s">
        <v>65</v>
      </c>
      <c r="L373">
        <v>1</v>
      </c>
      <c r="M373">
        <v>0</v>
      </c>
      <c r="N373" t="s">
        <v>32</v>
      </c>
      <c r="O373" t="s">
        <v>31</v>
      </c>
      <c r="P373" s="13">
        <v>1</v>
      </c>
      <c r="Q373" s="13">
        <v>1.9230769230769231</v>
      </c>
      <c r="R373" s="13">
        <v>0.76923076923076927</v>
      </c>
      <c r="S373" s="13">
        <v>1.1538461538461537</v>
      </c>
      <c r="T373" s="13">
        <v>2.0769230769230771</v>
      </c>
      <c r="U373" s="13">
        <v>0.69230769230769229</v>
      </c>
      <c r="V373" s="13">
        <v>1.3846153846153848</v>
      </c>
      <c r="W373" s="13">
        <v>2.1666666666666665</v>
      </c>
      <c r="X373" s="13">
        <v>1.6666666666666667</v>
      </c>
      <c r="Y373" s="13">
        <v>0.49999999999999978</v>
      </c>
      <c r="Z373" s="13">
        <v>1.7142857142857142</v>
      </c>
      <c r="AA373" s="13">
        <v>1</v>
      </c>
      <c r="AB373" s="13">
        <v>0.71428571428571419</v>
      </c>
      <c r="AC373" s="13">
        <v>1.6666666666666667</v>
      </c>
      <c r="AD373" s="13">
        <v>1</v>
      </c>
      <c r="AE373" s="13">
        <v>0.66666666666666674</v>
      </c>
      <c r="AF373" s="13">
        <v>2.4285714285714284</v>
      </c>
      <c r="AG373" s="13">
        <v>0.42857142857142855</v>
      </c>
      <c r="AH373" s="13">
        <v>1.9999999999999998</v>
      </c>
      <c r="AI373" s="13">
        <v>3</v>
      </c>
      <c r="AJ373" s="13">
        <v>0</v>
      </c>
      <c r="AK373" s="13">
        <v>21</v>
      </c>
      <c r="AL373" s="13">
        <v>27</v>
      </c>
      <c r="AM373" s="13">
        <v>1.6153846153846154</v>
      </c>
      <c r="AN373" s="13">
        <v>2.0769230769230771</v>
      </c>
      <c r="AO373" s="22">
        <v>372</v>
      </c>
    </row>
    <row r="374" spans="1:41" x14ac:dyDescent="0.25">
      <c r="A374" t="s">
        <v>47</v>
      </c>
      <c r="B374" t="s">
        <v>318</v>
      </c>
      <c r="C374" t="s">
        <v>105</v>
      </c>
      <c r="D374" t="s">
        <v>84</v>
      </c>
      <c r="E374" t="s">
        <v>64</v>
      </c>
      <c r="F374" s="15">
        <v>0.60416666666666663</v>
      </c>
      <c r="G374" s="16">
        <v>14600</v>
      </c>
      <c r="H374" s="16">
        <v>3</v>
      </c>
      <c r="I374" s="16"/>
      <c r="J374" t="s">
        <v>71</v>
      </c>
      <c r="K374" t="s">
        <v>56</v>
      </c>
      <c r="L374">
        <v>2</v>
      </c>
      <c r="M374">
        <v>0</v>
      </c>
      <c r="N374" t="s">
        <v>32</v>
      </c>
      <c r="O374" t="s">
        <v>31</v>
      </c>
      <c r="P374" s="13">
        <v>2</v>
      </c>
      <c r="Q374" s="13">
        <v>1.4</v>
      </c>
      <c r="R374" s="13">
        <v>0.3</v>
      </c>
      <c r="S374" s="13">
        <v>1.0999999999999999</v>
      </c>
      <c r="T374" s="13">
        <v>0.7142857142857143</v>
      </c>
      <c r="U374" s="13">
        <v>1.8571428571428572</v>
      </c>
      <c r="V374" s="13">
        <v>-1.1428571428571428</v>
      </c>
      <c r="W374" s="13">
        <v>1.4444444444444444</v>
      </c>
      <c r="X374" s="13">
        <v>0.66666666666666663</v>
      </c>
      <c r="Y374" s="13">
        <v>0.77777777777777779</v>
      </c>
      <c r="Z374" s="13">
        <v>1.3636363636363635</v>
      </c>
      <c r="AA374" s="13">
        <v>1.9090909090909092</v>
      </c>
      <c r="AB374" s="13">
        <v>-0.54545454545454564</v>
      </c>
      <c r="AC374" s="13">
        <v>0.7142857142857143</v>
      </c>
      <c r="AD374" s="13">
        <v>2</v>
      </c>
      <c r="AE374" s="13">
        <v>-1.2857142857142856</v>
      </c>
      <c r="AF374" s="13">
        <v>0.7142857142857143</v>
      </c>
      <c r="AG374" s="13">
        <v>1.7142857142857142</v>
      </c>
      <c r="AH374" s="13">
        <v>-0.99999999999999989</v>
      </c>
      <c r="AI374" s="13">
        <v>3</v>
      </c>
      <c r="AJ374" s="13">
        <v>0</v>
      </c>
      <c r="AK374" s="13">
        <v>25</v>
      </c>
      <c r="AL374" s="13">
        <v>9</v>
      </c>
      <c r="AM374" s="13">
        <v>1.25</v>
      </c>
      <c r="AN374" s="13">
        <v>0.6428571428571429</v>
      </c>
      <c r="AO374" s="22">
        <v>373</v>
      </c>
    </row>
    <row r="375" spans="1:41" x14ac:dyDescent="0.25">
      <c r="A375" t="s">
        <v>41</v>
      </c>
      <c r="B375" t="s">
        <v>258</v>
      </c>
      <c r="C375" t="s">
        <v>105</v>
      </c>
      <c r="D375" t="s">
        <v>84</v>
      </c>
      <c r="E375" t="s">
        <v>37</v>
      </c>
      <c r="F375" s="15">
        <v>0.84722222222222221</v>
      </c>
      <c r="G375" s="16">
        <v>7212</v>
      </c>
      <c r="H375" s="16">
        <v>3</v>
      </c>
      <c r="I375" s="16"/>
      <c r="J375" t="s">
        <v>80</v>
      </c>
      <c r="K375" t="s">
        <v>259</v>
      </c>
      <c r="L375">
        <v>3</v>
      </c>
      <c r="M375">
        <v>1</v>
      </c>
      <c r="N375" t="s">
        <v>32</v>
      </c>
      <c r="O375" t="s">
        <v>31</v>
      </c>
      <c r="P375" s="13">
        <v>2</v>
      </c>
      <c r="Q375" s="13">
        <v>1.2142857142857142</v>
      </c>
      <c r="R375" s="13">
        <v>0.42857142857142855</v>
      </c>
      <c r="S375" s="13">
        <v>0.78571428571428559</v>
      </c>
      <c r="T375" s="13">
        <v>0</v>
      </c>
      <c r="U375" s="13">
        <v>0</v>
      </c>
      <c r="V375" s="13">
        <v>0</v>
      </c>
      <c r="W375" s="13">
        <v>1.8333333333333333</v>
      </c>
      <c r="X375" s="13">
        <v>1</v>
      </c>
      <c r="Y375" s="13">
        <v>0.83333333333333326</v>
      </c>
      <c r="Z375" s="13">
        <v>0.75</v>
      </c>
      <c r="AA375" s="13">
        <v>0.625</v>
      </c>
      <c r="AB375" s="13">
        <v>0.125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3</v>
      </c>
      <c r="AJ375" s="13">
        <v>0</v>
      </c>
      <c r="AK375" s="13">
        <v>24</v>
      </c>
      <c r="AL375" s="13">
        <v>0</v>
      </c>
      <c r="AM375" s="13">
        <v>1.7142857142857142</v>
      </c>
      <c r="AN375" s="13">
        <v>0</v>
      </c>
      <c r="AO375" s="22">
        <v>374</v>
      </c>
    </row>
    <row r="376" spans="1:41" x14ac:dyDescent="0.25">
      <c r="A376" t="s">
        <v>41</v>
      </c>
      <c r="B376" t="s">
        <v>258</v>
      </c>
      <c r="C376" t="s">
        <v>105</v>
      </c>
      <c r="D376" t="s">
        <v>84</v>
      </c>
      <c r="E376" t="s">
        <v>37</v>
      </c>
      <c r="F376" s="15">
        <v>0.75</v>
      </c>
      <c r="G376" s="16">
        <v>1467</v>
      </c>
      <c r="H376" s="16">
        <v>3</v>
      </c>
      <c r="I376" s="16"/>
      <c r="J376" t="s">
        <v>216</v>
      </c>
      <c r="K376" t="s">
        <v>245</v>
      </c>
      <c r="L376">
        <v>4</v>
      </c>
      <c r="M376">
        <v>3</v>
      </c>
      <c r="N376" t="s">
        <v>32</v>
      </c>
      <c r="O376" t="s">
        <v>31</v>
      </c>
      <c r="P376" s="13">
        <v>1</v>
      </c>
      <c r="Q376" s="13">
        <v>1.5714285714285714</v>
      </c>
      <c r="R376" s="13">
        <v>0.42857142857142855</v>
      </c>
      <c r="S376" s="13">
        <v>1.1428571428571428</v>
      </c>
      <c r="T376" s="13">
        <v>1.3571428571428572</v>
      </c>
      <c r="U376" s="13">
        <v>1.6428571428571428</v>
      </c>
      <c r="V376" s="13">
        <v>-0.28571428571428559</v>
      </c>
      <c r="W376" s="13">
        <v>1.75</v>
      </c>
      <c r="X376" s="13">
        <v>0.75</v>
      </c>
      <c r="Y376" s="13">
        <v>1</v>
      </c>
      <c r="Z376" s="13">
        <v>1.3333333333333333</v>
      </c>
      <c r="AA376" s="13">
        <v>2.3333333333333335</v>
      </c>
      <c r="AB376" s="13">
        <v>-1.0000000000000002</v>
      </c>
      <c r="AC376" s="13">
        <v>1</v>
      </c>
      <c r="AD376" s="13">
        <v>1.5</v>
      </c>
      <c r="AE376" s="13">
        <v>-0.5</v>
      </c>
      <c r="AF376" s="13">
        <v>1.625</v>
      </c>
      <c r="AG376" s="13">
        <v>1.75</v>
      </c>
      <c r="AH376" s="13">
        <v>-0.125</v>
      </c>
      <c r="AI376" s="13">
        <v>3</v>
      </c>
      <c r="AJ376" s="13">
        <v>0</v>
      </c>
      <c r="AK376" s="13">
        <v>19</v>
      </c>
      <c r="AL376" s="13">
        <v>17</v>
      </c>
      <c r="AM376" s="13">
        <v>1.3571428571428572</v>
      </c>
      <c r="AN376" s="13">
        <v>1.2142857142857142</v>
      </c>
      <c r="AO376" s="22">
        <v>375</v>
      </c>
    </row>
    <row r="377" spans="1:41" x14ac:dyDescent="0.25">
      <c r="A377" t="s">
        <v>41</v>
      </c>
      <c r="B377" t="s">
        <v>319</v>
      </c>
      <c r="C377" t="s">
        <v>105</v>
      </c>
      <c r="D377" t="s">
        <v>84</v>
      </c>
      <c r="E377" t="s">
        <v>46</v>
      </c>
      <c r="F377" s="15">
        <v>0.77083333333333337</v>
      </c>
      <c r="G377" s="16">
        <v>3500</v>
      </c>
      <c r="H377" s="16">
        <v>3</v>
      </c>
      <c r="I377" s="16"/>
      <c r="J377" t="s">
        <v>320</v>
      </c>
      <c r="K377" t="s">
        <v>40</v>
      </c>
      <c r="L377">
        <v>0</v>
      </c>
      <c r="M377">
        <v>1</v>
      </c>
      <c r="N377" t="s">
        <v>31</v>
      </c>
      <c r="O377" t="s">
        <v>32</v>
      </c>
      <c r="P377" s="13">
        <v>-1</v>
      </c>
      <c r="Q377" s="13">
        <v>0</v>
      </c>
      <c r="R377" s="13">
        <v>0</v>
      </c>
      <c r="S377" s="13">
        <v>0</v>
      </c>
      <c r="T377" s="13">
        <v>2.7142857142857144</v>
      </c>
      <c r="U377" s="13">
        <v>0.80952380952380953</v>
      </c>
      <c r="V377" s="13">
        <v>1.9047619047619049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2.4</v>
      </c>
      <c r="AD377" s="13">
        <v>0.7</v>
      </c>
      <c r="AE377" s="13">
        <v>1.7</v>
      </c>
      <c r="AF377" s="13">
        <v>3</v>
      </c>
      <c r="AG377" s="13">
        <v>0.90909090909090906</v>
      </c>
      <c r="AH377" s="13">
        <v>2.0909090909090908</v>
      </c>
      <c r="AI377" s="13">
        <v>0</v>
      </c>
      <c r="AJ377" s="13">
        <v>3</v>
      </c>
      <c r="AK377" s="13">
        <v>0</v>
      </c>
      <c r="AL377" s="13">
        <v>55</v>
      </c>
      <c r="AM377" s="13">
        <v>0</v>
      </c>
      <c r="AN377" s="13">
        <v>2.6190476190476191</v>
      </c>
      <c r="AO377" s="22">
        <v>376</v>
      </c>
    </row>
    <row r="378" spans="1:41" x14ac:dyDescent="0.25">
      <c r="A378" t="s">
        <v>41</v>
      </c>
      <c r="B378" t="s">
        <v>319</v>
      </c>
      <c r="C378" t="s">
        <v>105</v>
      </c>
      <c r="D378" t="s">
        <v>84</v>
      </c>
      <c r="E378" t="s">
        <v>46</v>
      </c>
      <c r="F378" s="15">
        <v>0.77083333333333337</v>
      </c>
      <c r="G378" s="16">
        <v>2243</v>
      </c>
      <c r="H378" s="16">
        <v>3</v>
      </c>
      <c r="I378" s="16"/>
      <c r="J378" t="s">
        <v>58</v>
      </c>
      <c r="K378" t="s">
        <v>0</v>
      </c>
      <c r="L378">
        <v>0</v>
      </c>
      <c r="M378">
        <v>3</v>
      </c>
      <c r="N378" t="s">
        <v>31</v>
      </c>
      <c r="O378" t="s">
        <v>32</v>
      </c>
      <c r="P378" s="13">
        <v>-3</v>
      </c>
      <c r="Q378" s="13">
        <v>1.5714285714285714</v>
      </c>
      <c r="R378" s="13">
        <v>0.7857142857142857</v>
      </c>
      <c r="S378" s="13">
        <v>0.7857142857142857</v>
      </c>
      <c r="T378" s="13">
        <v>2</v>
      </c>
      <c r="U378" s="13">
        <v>0.72222222222222221</v>
      </c>
      <c r="V378" s="13">
        <v>1.2777777777777777</v>
      </c>
      <c r="W378" s="13">
        <v>1.3333333333333333</v>
      </c>
      <c r="X378" s="13">
        <v>1.8333333333333333</v>
      </c>
      <c r="Y378" s="13">
        <v>-0.5</v>
      </c>
      <c r="Z378" s="13">
        <v>1.75</v>
      </c>
      <c r="AA378" s="13">
        <v>1.125</v>
      </c>
      <c r="AB378" s="13">
        <v>0.625</v>
      </c>
      <c r="AC378" s="13">
        <v>1.75</v>
      </c>
      <c r="AD378" s="13">
        <v>0.75</v>
      </c>
      <c r="AE378" s="13">
        <v>1</v>
      </c>
      <c r="AF378" s="13">
        <v>2.2000000000000002</v>
      </c>
      <c r="AG378" s="13">
        <v>0.7</v>
      </c>
      <c r="AH378" s="13">
        <v>1.5000000000000002</v>
      </c>
      <c r="AI378" s="13">
        <v>0</v>
      </c>
      <c r="AJ378" s="13">
        <v>3</v>
      </c>
      <c r="AK378" s="13">
        <v>16</v>
      </c>
      <c r="AL378" s="13">
        <v>37</v>
      </c>
      <c r="AM378" s="13">
        <v>1.1428571428571428</v>
      </c>
      <c r="AN378" s="13">
        <v>2.0555555555555554</v>
      </c>
      <c r="AO378" s="22">
        <v>377</v>
      </c>
    </row>
    <row r="379" spans="1:41" x14ac:dyDescent="0.25">
      <c r="A379" t="s">
        <v>41</v>
      </c>
      <c r="B379" t="s">
        <v>319</v>
      </c>
      <c r="C379" t="s">
        <v>105</v>
      </c>
      <c r="D379" t="s">
        <v>84</v>
      </c>
      <c r="E379" t="s">
        <v>46</v>
      </c>
      <c r="F379" s="15">
        <v>0.79166666666666663</v>
      </c>
      <c r="G379" s="16">
        <v>720</v>
      </c>
      <c r="H379" s="16">
        <v>3</v>
      </c>
      <c r="I379" s="16"/>
      <c r="J379" t="s">
        <v>345</v>
      </c>
      <c r="K379" t="s">
        <v>65</v>
      </c>
      <c r="L379">
        <v>2</v>
      </c>
      <c r="M379">
        <v>3</v>
      </c>
      <c r="N379" t="s">
        <v>31</v>
      </c>
      <c r="O379" t="s">
        <v>32</v>
      </c>
      <c r="P379" s="13">
        <v>-1</v>
      </c>
      <c r="Q379" s="13">
        <v>0</v>
      </c>
      <c r="R379" s="13">
        <v>0</v>
      </c>
      <c r="S379" s="13">
        <v>0</v>
      </c>
      <c r="T379" s="13">
        <v>1.9285714285714286</v>
      </c>
      <c r="U379" s="13">
        <v>0.7142857142857143</v>
      </c>
      <c r="V379" s="13">
        <v>1.2142857142857144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1.6666666666666667</v>
      </c>
      <c r="AD379" s="13">
        <v>1</v>
      </c>
      <c r="AE379" s="13">
        <v>0.66666666666666674</v>
      </c>
      <c r="AF379" s="13">
        <v>2.125</v>
      </c>
      <c r="AG379" s="13">
        <v>0.5</v>
      </c>
      <c r="AH379" s="13">
        <v>1.625</v>
      </c>
      <c r="AI379" s="13">
        <v>0</v>
      </c>
      <c r="AJ379" s="13">
        <v>3</v>
      </c>
      <c r="AK379" s="13">
        <v>0</v>
      </c>
      <c r="AL379" s="13">
        <v>27</v>
      </c>
      <c r="AM379" s="13">
        <v>0</v>
      </c>
      <c r="AN379" s="13">
        <v>1.9285714285714286</v>
      </c>
      <c r="AO379" s="22">
        <v>378</v>
      </c>
    </row>
    <row r="380" spans="1:41" x14ac:dyDescent="0.25">
      <c r="A380" t="s">
        <v>41</v>
      </c>
      <c r="B380" t="s">
        <v>319</v>
      </c>
      <c r="C380" t="s">
        <v>105</v>
      </c>
      <c r="D380" t="s">
        <v>84</v>
      </c>
      <c r="E380" t="s">
        <v>46</v>
      </c>
      <c r="F380" s="15">
        <v>0.75</v>
      </c>
      <c r="G380" s="16">
        <v>3755</v>
      </c>
      <c r="H380" s="16">
        <v>3</v>
      </c>
      <c r="I380" s="16"/>
      <c r="J380" t="s">
        <v>49</v>
      </c>
      <c r="K380" t="s">
        <v>71</v>
      </c>
      <c r="L380">
        <v>0</v>
      </c>
      <c r="M380">
        <v>3</v>
      </c>
      <c r="N380" t="s">
        <v>31</v>
      </c>
      <c r="O380" t="s">
        <v>32</v>
      </c>
      <c r="P380" s="13">
        <v>-3</v>
      </c>
      <c r="Q380" s="13">
        <v>1.8571428571428572</v>
      </c>
      <c r="R380" s="13">
        <v>0.7142857142857143</v>
      </c>
      <c r="S380" s="13">
        <v>1.1428571428571428</v>
      </c>
      <c r="T380" s="13">
        <v>1.4285714285714286</v>
      </c>
      <c r="U380" s="13">
        <v>1.2857142857142858</v>
      </c>
      <c r="V380" s="13">
        <v>0.14285714285714279</v>
      </c>
      <c r="W380" s="13">
        <v>2</v>
      </c>
      <c r="X380" s="13">
        <v>1.4285714285714286</v>
      </c>
      <c r="Y380" s="13">
        <v>0.5714285714285714</v>
      </c>
      <c r="Z380" s="13">
        <v>1.7142857142857142</v>
      </c>
      <c r="AA380" s="13">
        <v>1</v>
      </c>
      <c r="AB380" s="13">
        <v>0.71428571428571419</v>
      </c>
      <c r="AC380" s="13">
        <v>1.5</v>
      </c>
      <c r="AD380" s="13">
        <v>0.6</v>
      </c>
      <c r="AE380" s="13">
        <v>0.9</v>
      </c>
      <c r="AF380" s="13">
        <v>1.3636363636363635</v>
      </c>
      <c r="AG380" s="13">
        <v>1.9090909090909092</v>
      </c>
      <c r="AH380" s="13">
        <v>-0.54545454545454564</v>
      </c>
      <c r="AI380" s="13">
        <v>0</v>
      </c>
      <c r="AJ380" s="13">
        <v>3</v>
      </c>
      <c r="AK380" s="13">
        <v>24</v>
      </c>
      <c r="AL380" s="13">
        <v>28</v>
      </c>
      <c r="AM380" s="13">
        <v>1.7142857142857142</v>
      </c>
      <c r="AN380" s="13">
        <v>1.3333333333333333</v>
      </c>
      <c r="AO380" s="22">
        <v>379</v>
      </c>
    </row>
    <row r="381" spans="1:41" x14ac:dyDescent="0.25">
      <c r="A381" t="s">
        <v>47</v>
      </c>
      <c r="B381" t="s">
        <v>296</v>
      </c>
      <c r="C381" t="s">
        <v>105</v>
      </c>
      <c r="D381" t="s">
        <v>93</v>
      </c>
      <c r="E381" t="s">
        <v>43</v>
      </c>
      <c r="F381" s="15">
        <v>0.70833333333333337</v>
      </c>
      <c r="G381" s="16">
        <v>7867</v>
      </c>
      <c r="H381" s="16">
        <v>7</v>
      </c>
      <c r="I381" s="16"/>
      <c r="J381" t="s">
        <v>68</v>
      </c>
      <c r="K381" t="s">
        <v>245</v>
      </c>
      <c r="L381">
        <v>1</v>
      </c>
      <c r="M381">
        <v>1</v>
      </c>
      <c r="N381" t="s">
        <v>30</v>
      </c>
      <c r="O381" t="s">
        <v>30</v>
      </c>
      <c r="P381" s="13">
        <v>0</v>
      </c>
      <c r="Q381" s="13">
        <v>1</v>
      </c>
      <c r="R381" s="13">
        <v>0.72222222222222221</v>
      </c>
      <c r="S381" s="13">
        <v>0.27777777777777779</v>
      </c>
      <c r="T381" s="13">
        <v>1.4666666666666666</v>
      </c>
      <c r="U381" s="13">
        <v>1.8</v>
      </c>
      <c r="V381" s="13">
        <v>-0.33333333333333348</v>
      </c>
      <c r="W381" s="13">
        <v>1.1428571428571428</v>
      </c>
      <c r="X381" s="13">
        <v>1.8571428571428572</v>
      </c>
      <c r="Y381" s="13">
        <v>-0.71428571428571441</v>
      </c>
      <c r="Z381" s="13">
        <v>0.90909090909090906</v>
      </c>
      <c r="AA381" s="13">
        <v>1.7272727272727273</v>
      </c>
      <c r="AB381" s="13">
        <v>-0.81818181818181823</v>
      </c>
      <c r="AC381" s="13">
        <v>1</v>
      </c>
      <c r="AD381" s="13">
        <v>1.5</v>
      </c>
      <c r="AE381" s="13">
        <v>-0.5</v>
      </c>
      <c r="AF381" s="13">
        <v>1.7777777777777777</v>
      </c>
      <c r="AG381" s="13">
        <v>2</v>
      </c>
      <c r="AH381" s="13">
        <v>-0.22222222222222232</v>
      </c>
      <c r="AI381" s="13">
        <v>1</v>
      </c>
      <c r="AJ381" s="13">
        <v>1</v>
      </c>
      <c r="AK381" s="13">
        <v>17</v>
      </c>
      <c r="AL381" s="13">
        <v>17</v>
      </c>
      <c r="AM381" s="13">
        <v>0.94444444444444442</v>
      </c>
      <c r="AN381" s="13">
        <v>1.1333333333333333</v>
      </c>
      <c r="AO381" s="22">
        <v>380</v>
      </c>
    </row>
    <row r="382" spans="1:41" x14ac:dyDescent="0.25">
      <c r="A382" t="s">
        <v>47</v>
      </c>
      <c r="B382" t="s">
        <v>296</v>
      </c>
      <c r="C382" t="s">
        <v>105</v>
      </c>
      <c r="D382" t="s">
        <v>93</v>
      </c>
      <c r="E382" t="s">
        <v>43</v>
      </c>
      <c r="F382" s="15">
        <v>0.70833333333333337</v>
      </c>
      <c r="G382" s="16">
        <v>4070.9999999999995</v>
      </c>
      <c r="H382" s="16">
        <v>3</v>
      </c>
      <c r="I382" s="16"/>
      <c r="J382" t="s">
        <v>65</v>
      </c>
      <c r="K382" t="s">
        <v>0</v>
      </c>
      <c r="L382">
        <v>2</v>
      </c>
      <c r="M382">
        <v>2</v>
      </c>
      <c r="N382" t="s">
        <v>30</v>
      </c>
      <c r="O382" t="s">
        <v>30</v>
      </c>
      <c r="P382" s="13">
        <v>0</v>
      </c>
      <c r="Q382" s="13">
        <v>2</v>
      </c>
      <c r="R382" s="13">
        <v>0.4</v>
      </c>
      <c r="S382" s="13">
        <v>1.6</v>
      </c>
      <c r="T382" s="13">
        <v>2.0526315789473686</v>
      </c>
      <c r="U382" s="13">
        <v>0.68421052631578949</v>
      </c>
      <c r="V382" s="13">
        <v>1.3684210526315792</v>
      </c>
      <c r="W382" s="13">
        <v>1.6666666666666667</v>
      </c>
      <c r="X382" s="13">
        <v>1</v>
      </c>
      <c r="Y382" s="13">
        <v>0.66666666666666674</v>
      </c>
      <c r="Z382" s="13">
        <v>2.2222222222222223</v>
      </c>
      <c r="AA382" s="13">
        <v>0.66666666666666663</v>
      </c>
      <c r="AB382" s="13">
        <v>1.5555555555555558</v>
      </c>
      <c r="AC382" s="13">
        <v>1.75</v>
      </c>
      <c r="AD382" s="13">
        <v>0.75</v>
      </c>
      <c r="AE382" s="13">
        <v>1</v>
      </c>
      <c r="AF382" s="13">
        <v>2.2727272727272729</v>
      </c>
      <c r="AG382" s="13">
        <v>0.63636363636363635</v>
      </c>
      <c r="AH382" s="13">
        <v>1.6363636363636367</v>
      </c>
      <c r="AI382" s="13">
        <v>1</v>
      </c>
      <c r="AJ382" s="13">
        <v>1</v>
      </c>
      <c r="AK382" s="13">
        <v>30</v>
      </c>
      <c r="AL382" s="13">
        <v>40</v>
      </c>
      <c r="AM382" s="13">
        <v>2</v>
      </c>
      <c r="AN382" s="13">
        <v>2.1052631578947367</v>
      </c>
      <c r="AO382" s="22">
        <v>381</v>
      </c>
    </row>
    <row r="383" spans="1:41" x14ac:dyDescent="0.25">
      <c r="A383" t="s">
        <v>47</v>
      </c>
      <c r="B383" t="s">
        <v>296</v>
      </c>
      <c r="C383" t="s">
        <v>105</v>
      </c>
      <c r="D383" t="s">
        <v>93</v>
      </c>
      <c r="E383" t="s">
        <v>43</v>
      </c>
      <c r="F383" s="15">
        <v>0.70833333333333337</v>
      </c>
      <c r="G383" s="16">
        <v>1900</v>
      </c>
      <c r="H383" s="16">
        <v>6</v>
      </c>
      <c r="I383" s="16"/>
      <c r="J383" t="s">
        <v>56</v>
      </c>
      <c r="K383" t="s">
        <v>216</v>
      </c>
      <c r="L383">
        <v>2</v>
      </c>
      <c r="M383">
        <v>3</v>
      </c>
      <c r="N383" t="s">
        <v>31</v>
      </c>
      <c r="O383" t="s">
        <v>32</v>
      </c>
      <c r="P383" s="13">
        <v>-1</v>
      </c>
      <c r="Q383" s="13">
        <v>0.66666666666666663</v>
      </c>
      <c r="R383" s="13">
        <v>0.93333333333333335</v>
      </c>
      <c r="S383" s="13">
        <v>-0.26666666666666672</v>
      </c>
      <c r="T383" s="13">
        <v>1.7333333333333334</v>
      </c>
      <c r="U383" s="13">
        <v>1.5333333333333334</v>
      </c>
      <c r="V383" s="13">
        <v>0.19999999999999996</v>
      </c>
      <c r="W383" s="13">
        <v>0.7142857142857143</v>
      </c>
      <c r="X383" s="13">
        <v>2</v>
      </c>
      <c r="Y383" s="13">
        <v>-1.2857142857142856</v>
      </c>
      <c r="Z383" s="13">
        <v>0.625</v>
      </c>
      <c r="AA383" s="13">
        <v>1.75</v>
      </c>
      <c r="AB383" s="13">
        <v>-1.125</v>
      </c>
      <c r="AC383" s="13">
        <v>2</v>
      </c>
      <c r="AD383" s="13">
        <v>1</v>
      </c>
      <c r="AE383" s="13">
        <v>1</v>
      </c>
      <c r="AF383" s="13">
        <v>1.3333333333333333</v>
      </c>
      <c r="AG383" s="13">
        <v>2.3333333333333335</v>
      </c>
      <c r="AH383" s="13">
        <v>-1.0000000000000002</v>
      </c>
      <c r="AI383" s="13">
        <v>0</v>
      </c>
      <c r="AJ383" s="13">
        <v>3</v>
      </c>
      <c r="AK383" s="13">
        <v>9</v>
      </c>
      <c r="AL383" s="13">
        <v>22</v>
      </c>
      <c r="AM383" s="13">
        <v>0.6</v>
      </c>
      <c r="AN383" s="13">
        <v>1.4666666666666666</v>
      </c>
      <c r="AO383" s="22">
        <v>382</v>
      </c>
    </row>
    <row r="384" spans="1:41" x14ac:dyDescent="0.25">
      <c r="A384" t="s">
        <v>47</v>
      </c>
      <c r="B384" t="s">
        <v>260</v>
      </c>
      <c r="C384" t="s">
        <v>105</v>
      </c>
      <c r="D384" t="s">
        <v>93</v>
      </c>
      <c r="E384" t="s">
        <v>64</v>
      </c>
      <c r="F384" s="15">
        <v>0.60416666666666663</v>
      </c>
      <c r="G384" s="16">
        <v>8540</v>
      </c>
      <c r="H384" s="16">
        <v>5</v>
      </c>
      <c r="I384" s="16"/>
      <c r="J384" t="s">
        <v>80</v>
      </c>
      <c r="K384" t="s">
        <v>49</v>
      </c>
      <c r="L384">
        <v>2</v>
      </c>
      <c r="M384">
        <v>3</v>
      </c>
      <c r="N384" t="s">
        <v>31</v>
      </c>
      <c r="O384" t="s">
        <v>32</v>
      </c>
      <c r="P384" s="13">
        <v>-1</v>
      </c>
      <c r="Q384" s="13">
        <v>1.3333333333333333</v>
      </c>
      <c r="R384" s="13">
        <v>0.46666666666666667</v>
      </c>
      <c r="S384" s="13">
        <v>0.86666666666666659</v>
      </c>
      <c r="T384" s="13">
        <v>1.7333333333333334</v>
      </c>
      <c r="U384" s="13">
        <v>1.3333333333333333</v>
      </c>
      <c r="V384" s="13">
        <v>0.40000000000000013</v>
      </c>
      <c r="W384" s="13">
        <v>2</v>
      </c>
      <c r="X384" s="13">
        <v>1</v>
      </c>
      <c r="Y384" s="13">
        <v>1</v>
      </c>
      <c r="Z384" s="13">
        <v>0.75</v>
      </c>
      <c r="AA384" s="13">
        <v>0.625</v>
      </c>
      <c r="AB384" s="13">
        <v>0.125</v>
      </c>
      <c r="AC384" s="13">
        <v>1.75</v>
      </c>
      <c r="AD384" s="13">
        <v>1.625</v>
      </c>
      <c r="AE384" s="13">
        <v>0.125</v>
      </c>
      <c r="AF384" s="13">
        <v>1.7142857142857142</v>
      </c>
      <c r="AG384" s="13">
        <v>1</v>
      </c>
      <c r="AH384" s="13">
        <v>0.71428571428571419</v>
      </c>
      <c r="AI384" s="13">
        <v>0</v>
      </c>
      <c r="AJ384" s="13">
        <v>3</v>
      </c>
      <c r="AK384" s="13">
        <v>27</v>
      </c>
      <c r="AL384" s="13">
        <v>24</v>
      </c>
      <c r="AM384" s="13">
        <v>1.8</v>
      </c>
      <c r="AN384" s="13">
        <v>1.6</v>
      </c>
      <c r="AO384" s="22">
        <v>383</v>
      </c>
    </row>
    <row r="385" spans="1:41" x14ac:dyDescent="0.25">
      <c r="A385" t="s">
        <v>47</v>
      </c>
      <c r="B385" t="s">
        <v>260</v>
      </c>
      <c r="C385" t="s">
        <v>105</v>
      </c>
      <c r="D385" t="s">
        <v>93</v>
      </c>
      <c r="E385" t="s">
        <v>64</v>
      </c>
      <c r="F385" s="15">
        <v>0.60416666666666663</v>
      </c>
      <c r="G385" s="16">
        <v>8652</v>
      </c>
      <c r="H385" s="16">
        <v>4</v>
      </c>
      <c r="I385" s="16"/>
      <c r="J385" t="s">
        <v>40</v>
      </c>
      <c r="K385" t="s">
        <v>76</v>
      </c>
      <c r="L385">
        <v>2</v>
      </c>
      <c r="M385">
        <v>1</v>
      </c>
      <c r="N385" t="s">
        <v>32</v>
      </c>
      <c r="O385" t="s">
        <v>31</v>
      </c>
      <c r="P385" s="13">
        <v>1</v>
      </c>
      <c r="Q385" s="13">
        <v>2.6363636363636362</v>
      </c>
      <c r="R385" s="13">
        <v>0.31818181818181818</v>
      </c>
      <c r="S385" s="13">
        <v>2.3181818181818179</v>
      </c>
      <c r="T385" s="13">
        <v>1.2857142857142858</v>
      </c>
      <c r="U385" s="13">
        <v>1.7857142857142858</v>
      </c>
      <c r="V385" s="13">
        <v>-0.5</v>
      </c>
      <c r="W385" s="13">
        <v>2.4</v>
      </c>
      <c r="X385" s="13">
        <v>0.7</v>
      </c>
      <c r="Y385" s="13">
        <v>1.7</v>
      </c>
      <c r="Z385" s="13">
        <v>2.8333333333333335</v>
      </c>
      <c r="AA385" s="13">
        <v>0.83333333333333337</v>
      </c>
      <c r="AB385" s="13">
        <v>2</v>
      </c>
      <c r="AC385" s="13">
        <v>1</v>
      </c>
      <c r="AD385" s="13">
        <v>2</v>
      </c>
      <c r="AE385" s="13">
        <v>-1</v>
      </c>
      <c r="AF385" s="13">
        <v>1.5714285714285714</v>
      </c>
      <c r="AG385" s="13">
        <v>1.5714285714285714</v>
      </c>
      <c r="AH385" s="13">
        <v>0</v>
      </c>
      <c r="AI385" s="13">
        <v>3</v>
      </c>
      <c r="AJ385" s="13">
        <v>0</v>
      </c>
      <c r="AK385" s="13">
        <v>58</v>
      </c>
      <c r="AL385" s="13">
        <v>18</v>
      </c>
      <c r="AM385" s="13">
        <v>2.6363636363636362</v>
      </c>
      <c r="AN385" s="13">
        <v>1.2857142857142858</v>
      </c>
      <c r="AO385" s="22">
        <v>384</v>
      </c>
    </row>
    <row r="386" spans="1:41" x14ac:dyDescent="0.25">
      <c r="A386" t="s">
        <v>47</v>
      </c>
      <c r="B386" t="s">
        <v>260</v>
      </c>
      <c r="C386" t="s">
        <v>105</v>
      </c>
      <c r="D386" t="s">
        <v>93</v>
      </c>
      <c r="E386" t="s">
        <v>64</v>
      </c>
      <c r="F386" s="15">
        <v>0.70833333333333337</v>
      </c>
      <c r="G386" s="16">
        <v>5038</v>
      </c>
      <c r="H386" s="16">
        <v>4</v>
      </c>
      <c r="I386" s="16"/>
      <c r="J386" t="s">
        <v>58</v>
      </c>
      <c r="K386" t="s">
        <v>71</v>
      </c>
      <c r="L386">
        <v>2</v>
      </c>
      <c r="M386">
        <v>2</v>
      </c>
      <c r="N386" t="s">
        <v>30</v>
      </c>
      <c r="O386" t="s">
        <v>30</v>
      </c>
      <c r="P386" s="13">
        <v>0</v>
      </c>
      <c r="Q386" s="13">
        <v>1.4666666666666666</v>
      </c>
      <c r="R386" s="13">
        <v>0.93333333333333335</v>
      </c>
      <c r="S386" s="13">
        <v>0.53333333333333321</v>
      </c>
      <c r="T386" s="13">
        <v>1.5</v>
      </c>
      <c r="U386" s="13">
        <v>1.2272727272727273</v>
      </c>
      <c r="V386" s="13">
        <v>0.27272727272727271</v>
      </c>
      <c r="W386" s="13">
        <v>1.1428571428571428</v>
      </c>
      <c r="X386" s="13">
        <v>2</v>
      </c>
      <c r="Y386" s="13">
        <v>-0.85714285714285721</v>
      </c>
      <c r="Z386" s="13">
        <v>1.75</v>
      </c>
      <c r="AA386" s="13">
        <v>1.125</v>
      </c>
      <c r="AB386" s="13">
        <v>0.625</v>
      </c>
      <c r="AC386" s="13">
        <v>1.5</v>
      </c>
      <c r="AD386" s="13">
        <v>0.6</v>
      </c>
      <c r="AE386" s="13">
        <v>0.9</v>
      </c>
      <c r="AF386" s="13">
        <v>1.5</v>
      </c>
      <c r="AG386" s="13">
        <v>1.75</v>
      </c>
      <c r="AH386" s="13">
        <v>-0.25</v>
      </c>
      <c r="AI386" s="13">
        <v>1</v>
      </c>
      <c r="AJ386" s="13">
        <v>1</v>
      </c>
      <c r="AK386" s="13">
        <v>16</v>
      </c>
      <c r="AL386" s="13">
        <v>31</v>
      </c>
      <c r="AM386" s="13">
        <v>1.0666666666666667</v>
      </c>
      <c r="AN386" s="13">
        <v>1.4090909090909092</v>
      </c>
      <c r="AO386" s="22">
        <v>385</v>
      </c>
    </row>
    <row r="387" spans="1:41" x14ac:dyDescent="0.25">
      <c r="A387" t="s">
        <v>72</v>
      </c>
      <c r="B387" t="s">
        <v>321</v>
      </c>
      <c r="C387" t="s">
        <v>105</v>
      </c>
      <c r="D387" t="s">
        <v>93</v>
      </c>
      <c r="E387" t="s">
        <v>61</v>
      </c>
      <c r="F387" s="15">
        <v>0.875</v>
      </c>
      <c r="G387" s="16">
        <v>12386</v>
      </c>
      <c r="H387" s="16">
        <v>4</v>
      </c>
      <c r="I387" s="16"/>
      <c r="J387" t="s">
        <v>317</v>
      </c>
      <c r="K387" t="s">
        <v>40</v>
      </c>
      <c r="L387">
        <v>2</v>
      </c>
      <c r="M387">
        <v>5</v>
      </c>
      <c r="N387" t="s">
        <v>31</v>
      </c>
      <c r="O387" t="s">
        <v>32</v>
      </c>
      <c r="P387" s="13">
        <v>-3</v>
      </c>
      <c r="Q387" s="13">
        <v>0</v>
      </c>
      <c r="R387" s="13">
        <v>0</v>
      </c>
      <c r="S387" s="13">
        <v>0</v>
      </c>
      <c r="T387" s="13">
        <v>2.6086956521739131</v>
      </c>
      <c r="U387" s="13">
        <v>0.78260869565217395</v>
      </c>
      <c r="V387" s="13">
        <v>1.8260869565217392</v>
      </c>
      <c r="W387" s="13">
        <v>0</v>
      </c>
      <c r="X387" s="13">
        <v>0</v>
      </c>
      <c r="Y387" s="13">
        <v>0</v>
      </c>
      <c r="Z387" s="13">
        <v>0</v>
      </c>
      <c r="AA387" s="13">
        <v>3</v>
      </c>
      <c r="AB387" s="13">
        <v>-3</v>
      </c>
      <c r="AC387" s="13">
        <v>2.3636363636363638</v>
      </c>
      <c r="AD387" s="13">
        <v>0.72727272727272729</v>
      </c>
      <c r="AE387" s="13">
        <v>1.6363636363636365</v>
      </c>
      <c r="AF387" s="13">
        <v>2.8333333333333335</v>
      </c>
      <c r="AG387" s="13">
        <v>0.83333333333333337</v>
      </c>
      <c r="AH387" s="13">
        <v>2</v>
      </c>
      <c r="AI387" s="13">
        <v>0</v>
      </c>
      <c r="AJ387" s="13">
        <v>3</v>
      </c>
      <c r="AK387" s="13">
        <v>0</v>
      </c>
      <c r="AL387" s="13">
        <v>61</v>
      </c>
      <c r="AM387" s="13">
        <v>0</v>
      </c>
      <c r="AN387" s="13">
        <v>2.652173913043478</v>
      </c>
      <c r="AO387" s="22">
        <v>386</v>
      </c>
    </row>
    <row r="388" spans="1:41" x14ac:dyDescent="0.25">
      <c r="A388" t="s">
        <v>72</v>
      </c>
      <c r="B388" t="s">
        <v>321</v>
      </c>
      <c r="C388" t="s">
        <v>105</v>
      </c>
      <c r="D388" t="s">
        <v>93</v>
      </c>
      <c r="E388" t="s">
        <v>61</v>
      </c>
      <c r="F388" s="15">
        <v>0.78819444444444453</v>
      </c>
      <c r="G388" s="16">
        <v>22100</v>
      </c>
      <c r="H388" s="16">
        <v>4</v>
      </c>
      <c r="I388" s="16"/>
      <c r="J388" t="s">
        <v>71</v>
      </c>
      <c r="K388" t="s">
        <v>355</v>
      </c>
      <c r="L388">
        <v>0</v>
      </c>
      <c r="M388">
        <v>0</v>
      </c>
      <c r="N388" t="s">
        <v>30</v>
      </c>
      <c r="O388" t="s">
        <v>30</v>
      </c>
      <c r="P388" s="13">
        <v>0</v>
      </c>
      <c r="Q388" s="13">
        <v>1.5217391304347827</v>
      </c>
      <c r="R388" s="13">
        <v>0.2608695652173913</v>
      </c>
      <c r="S388" s="13">
        <v>1.2608695652173914</v>
      </c>
      <c r="T388" s="13">
        <v>5</v>
      </c>
      <c r="U388" s="13">
        <v>0</v>
      </c>
      <c r="V388" s="13">
        <v>5</v>
      </c>
      <c r="W388" s="13">
        <v>1.5</v>
      </c>
      <c r="X388" s="13">
        <v>0.6</v>
      </c>
      <c r="Y388" s="13">
        <v>0.9</v>
      </c>
      <c r="Z388" s="13">
        <v>1.5384615384615385</v>
      </c>
      <c r="AA388" s="13">
        <v>1.7692307692307692</v>
      </c>
      <c r="AB388" s="13">
        <v>-0.23076923076923062</v>
      </c>
      <c r="AC388" s="13">
        <v>5</v>
      </c>
      <c r="AD388" s="13">
        <v>0</v>
      </c>
      <c r="AE388" s="13">
        <v>5</v>
      </c>
      <c r="AF388" s="13">
        <v>0</v>
      </c>
      <c r="AG388" s="13">
        <v>0</v>
      </c>
      <c r="AH388" s="13">
        <v>0</v>
      </c>
      <c r="AI388" s="13">
        <v>1</v>
      </c>
      <c r="AJ388" s="13">
        <v>1</v>
      </c>
      <c r="AK388" s="13">
        <v>32</v>
      </c>
      <c r="AL388" s="13">
        <v>3</v>
      </c>
      <c r="AM388" s="13">
        <v>1.3913043478260869</v>
      </c>
      <c r="AN388" s="13">
        <v>3</v>
      </c>
      <c r="AO388" s="22">
        <v>387</v>
      </c>
    </row>
    <row r="389" spans="1:41" x14ac:dyDescent="0.25">
      <c r="A389" t="s">
        <v>47</v>
      </c>
      <c r="B389" t="s">
        <v>297</v>
      </c>
      <c r="C389" t="s">
        <v>105</v>
      </c>
      <c r="D389" t="s">
        <v>93</v>
      </c>
      <c r="E389" t="s">
        <v>43</v>
      </c>
      <c r="F389" s="15">
        <v>0.70833333333333337</v>
      </c>
      <c r="G389" s="16">
        <v>9218</v>
      </c>
      <c r="H389" s="16">
        <v>7</v>
      </c>
      <c r="I389" s="16"/>
      <c r="J389" t="s">
        <v>68</v>
      </c>
      <c r="K389" t="s">
        <v>65</v>
      </c>
      <c r="L389">
        <v>0</v>
      </c>
      <c r="M389">
        <v>0</v>
      </c>
      <c r="N389" t="s">
        <v>30</v>
      </c>
      <c r="O389" t="s">
        <v>30</v>
      </c>
      <c r="P389" s="13">
        <v>0</v>
      </c>
      <c r="Q389" s="13">
        <v>1</v>
      </c>
      <c r="R389" s="13">
        <v>0.73684210526315785</v>
      </c>
      <c r="S389" s="13">
        <v>0.26315789473684215</v>
      </c>
      <c r="T389" s="13">
        <v>2</v>
      </c>
      <c r="U389" s="13">
        <v>0.875</v>
      </c>
      <c r="V389" s="13">
        <v>1.125</v>
      </c>
      <c r="W389" s="13">
        <v>1.125</v>
      </c>
      <c r="X389" s="13">
        <v>1.75</v>
      </c>
      <c r="Y389" s="13">
        <v>-0.625</v>
      </c>
      <c r="Z389" s="13">
        <v>0.90909090909090906</v>
      </c>
      <c r="AA389" s="13">
        <v>1.7272727272727273</v>
      </c>
      <c r="AB389" s="13">
        <v>-0.81818181818181823</v>
      </c>
      <c r="AC389" s="13">
        <v>1.7142857142857142</v>
      </c>
      <c r="AD389" s="13">
        <v>1.1428571428571428</v>
      </c>
      <c r="AE389" s="13">
        <v>0.5714285714285714</v>
      </c>
      <c r="AF389" s="13">
        <v>2.2222222222222223</v>
      </c>
      <c r="AG389" s="13">
        <v>0.66666666666666663</v>
      </c>
      <c r="AH389" s="13">
        <v>1.5555555555555558</v>
      </c>
      <c r="AI389" s="13">
        <v>1</v>
      </c>
      <c r="AJ389" s="13">
        <v>1</v>
      </c>
      <c r="AK389" s="13">
        <v>18</v>
      </c>
      <c r="AL389" s="13">
        <v>31</v>
      </c>
      <c r="AM389" s="13">
        <v>0.94736842105263153</v>
      </c>
      <c r="AN389" s="13">
        <v>1.9375</v>
      </c>
      <c r="AO389" s="22">
        <v>388</v>
      </c>
    </row>
    <row r="390" spans="1:41" x14ac:dyDescent="0.25">
      <c r="A390" t="s">
        <v>47</v>
      </c>
      <c r="B390" t="s">
        <v>297</v>
      </c>
      <c r="C390" t="s">
        <v>105</v>
      </c>
      <c r="D390" t="s">
        <v>93</v>
      </c>
      <c r="E390" t="s">
        <v>43</v>
      </c>
      <c r="F390" s="15">
        <v>0.70833333333333337</v>
      </c>
      <c r="G390" s="16">
        <v>4873</v>
      </c>
      <c r="H390" s="16">
        <v>7</v>
      </c>
      <c r="I390" s="16"/>
      <c r="J390" t="s">
        <v>0</v>
      </c>
      <c r="K390" t="s">
        <v>56</v>
      </c>
      <c r="L390">
        <v>5</v>
      </c>
      <c r="M390">
        <v>1</v>
      </c>
      <c r="N390" t="s">
        <v>32</v>
      </c>
      <c r="O390" t="s">
        <v>31</v>
      </c>
      <c r="P390" s="13">
        <v>4</v>
      </c>
      <c r="Q390" s="13">
        <v>2.0499999999999998</v>
      </c>
      <c r="R390" s="13">
        <v>0.3</v>
      </c>
      <c r="S390" s="13">
        <v>1.7499999999999998</v>
      </c>
      <c r="T390" s="13">
        <v>0.75</v>
      </c>
      <c r="U390" s="13">
        <v>1.9375</v>
      </c>
      <c r="V390" s="13">
        <v>-1.1875</v>
      </c>
      <c r="W390" s="13">
        <v>1.75</v>
      </c>
      <c r="X390" s="13">
        <v>0.75</v>
      </c>
      <c r="Y390" s="13">
        <v>1</v>
      </c>
      <c r="Z390" s="13">
        <v>2.25</v>
      </c>
      <c r="AA390" s="13">
        <v>0.75</v>
      </c>
      <c r="AB390" s="13">
        <v>1.5</v>
      </c>
      <c r="AC390" s="13">
        <v>0.875</v>
      </c>
      <c r="AD390" s="13">
        <v>2.125</v>
      </c>
      <c r="AE390" s="13">
        <v>-1.25</v>
      </c>
      <c r="AF390" s="13">
        <v>0.625</v>
      </c>
      <c r="AG390" s="13">
        <v>1.75</v>
      </c>
      <c r="AH390" s="13">
        <v>-1.125</v>
      </c>
      <c r="AI390" s="13">
        <v>3</v>
      </c>
      <c r="AJ390" s="13">
        <v>0</v>
      </c>
      <c r="AK390" s="13">
        <v>41</v>
      </c>
      <c r="AL390" s="13">
        <v>9</v>
      </c>
      <c r="AM390" s="13">
        <v>2.0499999999999998</v>
      </c>
      <c r="AN390" s="13">
        <v>0.5625</v>
      </c>
      <c r="AO390" s="22">
        <v>389</v>
      </c>
    </row>
    <row r="391" spans="1:41" x14ac:dyDescent="0.25">
      <c r="A391" t="s">
        <v>47</v>
      </c>
      <c r="B391" t="s">
        <v>297</v>
      </c>
      <c r="C391" t="s">
        <v>105</v>
      </c>
      <c r="D391" t="s">
        <v>93</v>
      </c>
      <c r="E391" t="s">
        <v>43</v>
      </c>
      <c r="F391" s="15">
        <v>0.70833333333333337</v>
      </c>
      <c r="G391" s="16">
        <v>5343</v>
      </c>
      <c r="H391" s="16">
        <v>7</v>
      </c>
      <c r="I391" s="16"/>
      <c r="J391" t="s">
        <v>245</v>
      </c>
      <c r="K391" t="s">
        <v>58</v>
      </c>
      <c r="L391">
        <v>1</v>
      </c>
      <c r="M391">
        <v>0</v>
      </c>
      <c r="N391" t="s">
        <v>32</v>
      </c>
      <c r="O391" t="s">
        <v>31</v>
      </c>
      <c r="P391" s="13">
        <v>1</v>
      </c>
      <c r="Q391" s="13">
        <v>1.4375</v>
      </c>
      <c r="R391" s="13">
        <v>0.5625</v>
      </c>
      <c r="S391" s="13">
        <v>0.875</v>
      </c>
      <c r="T391" s="13">
        <v>1.5</v>
      </c>
      <c r="U391" s="13">
        <v>1.5625</v>
      </c>
      <c r="V391" s="13">
        <v>-6.25E-2</v>
      </c>
      <c r="W391" s="13">
        <v>1</v>
      </c>
      <c r="X391" s="13">
        <v>1.5</v>
      </c>
      <c r="Y391" s="13">
        <v>-0.5</v>
      </c>
      <c r="Z391" s="13">
        <v>1.7</v>
      </c>
      <c r="AA391" s="13">
        <v>1.9</v>
      </c>
      <c r="AB391" s="13">
        <v>-0.19999999999999996</v>
      </c>
      <c r="AC391" s="13">
        <v>1.25</v>
      </c>
      <c r="AD391" s="13">
        <v>2</v>
      </c>
      <c r="AE391" s="13">
        <v>-0.75</v>
      </c>
      <c r="AF391" s="13">
        <v>1.75</v>
      </c>
      <c r="AG391" s="13">
        <v>1.125</v>
      </c>
      <c r="AH391" s="13">
        <v>0.625</v>
      </c>
      <c r="AI391" s="13">
        <v>3</v>
      </c>
      <c r="AJ391" s="13">
        <v>0</v>
      </c>
      <c r="AK391" s="13">
        <v>18</v>
      </c>
      <c r="AL391" s="13">
        <v>17</v>
      </c>
      <c r="AM391" s="13">
        <v>1.125</v>
      </c>
      <c r="AN391" s="13">
        <v>1.0625</v>
      </c>
      <c r="AO391" s="22">
        <v>390</v>
      </c>
    </row>
    <row r="392" spans="1:41" x14ac:dyDescent="0.25">
      <c r="A392" t="s">
        <v>47</v>
      </c>
      <c r="B392" t="s">
        <v>261</v>
      </c>
      <c r="C392" t="s">
        <v>105</v>
      </c>
      <c r="D392" t="s">
        <v>93</v>
      </c>
      <c r="E392" t="s">
        <v>64</v>
      </c>
      <c r="F392" s="15">
        <v>0.70833333333333337</v>
      </c>
      <c r="G392" s="16">
        <v>10507</v>
      </c>
      <c r="H392" s="16">
        <v>7</v>
      </c>
      <c r="I392" s="16"/>
      <c r="J392" t="s">
        <v>80</v>
      </c>
      <c r="K392" t="s">
        <v>40</v>
      </c>
      <c r="L392">
        <v>0</v>
      </c>
      <c r="M392">
        <v>2</v>
      </c>
      <c r="N392" t="s">
        <v>31</v>
      </c>
      <c r="O392" t="s">
        <v>32</v>
      </c>
      <c r="P392" s="13">
        <v>-2</v>
      </c>
      <c r="Q392" s="13">
        <v>1.375</v>
      </c>
      <c r="R392" s="13">
        <v>0.625</v>
      </c>
      <c r="S392" s="13">
        <v>0.75</v>
      </c>
      <c r="T392" s="13">
        <v>2.7083333333333335</v>
      </c>
      <c r="U392" s="13">
        <v>0.83333333333333337</v>
      </c>
      <c r="V392" s="13">
        <v>1.875</v>
      </c>
      <c r="W392" s="13">
        <v>2</v>
      </c>
      <c r="X392" s="13">
        <v>1.25</v>
      </c>
      <c r="Y392" s="13">
        <v>0.75</v>
      </c>
      <c r="Z392" s="13">
        <v>0.75</v>
      </c>
      <c r="AA392" s="13">
        <v>0.625</v>
      </c>
      <c r="AB392" s="13">
        <v>0.125</v>
      </c>
      <c r="AC392" s="13">
        <v>2.3636363636363638</v>
      </c>
      <c r="AD392" s="13">
        <v>0.72727272727272729</v>
      </c>
      <c r="AE392" s="13">
        <v>1.6363636363636365</v>
      </c>
      <c r="AF392" s="13">
        <v>3</v>
      </c>
      <c r="AG392" s="13">
        <v>0.92307692307692313</v>
      </c>
      <c r="AH392" s="13">
        <v>2.0769230769230766</v>
      </c>
      <c r="AI392" s="13">
        <v>0</v>
      </c>
      <c r="AJ392" s="13">
        <v>3</v>
      </c>
      <c r="AK392" s="13">
        <v>27</v>
      </c>
      <c r="AL392" s="13">
        <v>64</v>
      </c>
      <c r="AM392" s="13">
        <v>1.6875</v>
      </c>
      <c r="AN392" s="13">
        <v>2.6666666666666665</v>
      </c>
      <c r="AO392" s="22">
        <v>391</v>
      </c>
    </row>
    <row r="393" spans="1:41" x14ac:dyDescent="0.25">
      <c r="A393" t="s">
        <v>47</v>
      </c>
      <c r="B393" t="s">
        <v>261</v>
      </c>
      <c r="C393" t="s">
        <v>105</v>
      </c>
      <c r="D393" t="s">
        <v>93</v>
      </c>
      <c r="E393" t="s">
        <v>64</v>
      </c>
      <c r="F393" s="15">
        <v>0.60416666666666663</v>
      </c>
      <c r="G393" s="16">
        <v>5444</v>
      </c>
      <c r="H393" s="16">
        <v>7</v>
      </c>
      <c r="I393" s="16"/>
      <c r="J393" t="s">
        <v>49</v>
      </c>
      <c r="K393" t="s">
        <v>71</v>
      </c>
      <c r="L393">
        <v>3</v>
      </c>
      <c r="M393">
        <v>1</v>
      </c>
      <c r="N393" t="s">
        <v>32</v>
      </c>
      <c r="O393" t="s">
        <v>31</v>
      </c>
      <c r="P393" s="13">
        <v>2</v>
      </c>
      <c r="Q393" s="13">
        <v>1.8125</v>
      </c>
      <c r="R393" s="13">
        <v>0.8125</v>
      </c>
      <c r="S393" s="13">
        <v>1</v>
      </c>
      <c r="T393" s="13">
        <v>1.4583333333333333</v>
      </c>
      <c r="U393" s="13">
        <v>1.2083333333333333</v>
      </c>
      <c r="V393" s="13">
        <v>0.25</v>
      </c>
      <c r="W393" s="13">
        <v>1.75</v>
      </c>
      <c r="X393" s="13">
        <v>1.625</v>
      </c>
      <c r="Y393" s="13">
        <v>0.125</v>
      </c>
      <c r="Z393" s="13">
        <v>1.875</v>
      </c>
      <c r="AA393" s="13">
        <v>1.125</v>
      </c>
      <c r="AB393" s="13">
        <v>0.75</v>
      </c>
      <c r="AC393" s="13">
        <v>1.3636363636363635</v>
      </c>
      <c r="AD393" s="13">
        <v>0.54545454545454541</v>
      </c>
      <c r="AE393" s="13">
        <v>0.81818181818181812</v>
      </c>
      <c r="AF393" s="13">
        <v>1.5384615384615385</v>
      </c>
      <c r="AG393" s="13">
        <v>1.7692307692307692</v>
      </c>
      <c r="AH393" s="13">
        <v>-0.23076923076923062</v>
      </c>
      <c r="AI393" s="13">
        <v>3</v>
      </c>
      <c r="AJ393" s="13">
        <v>0</v>
      </c>
      <c r="AK393" s="13">
        <v>27</v>
      </c>
      <c r="AL393" s="13">
        <v>33</v>
      </c>
      <c r="AM393" s="13">
        <v>1.6875</v>
      </c>
      <c r="AN393" s="13">
        <v>1.375</v>
      </c>
      <c r="AO393" s="22">
        <v>392</v>
      </c>
    </row>
    <row r="394" spans="1:41" x14ac:dyDescent="0.25">
      <c r="A394" t="s">
        <v>47</v>
      </c>
      <c r="B394" t="s">
        <v>261</v>
      </c>
      <c r="C394" t="s">
        <v>105</v>
      </c>
      <c r="D394" t="s">
        <v>93</v>
      </c>
      <c r="E394" t="s">
        <v>64</v>
      </c>
      <c r="F394" s="15">
        <v>0.60416666666666663</v>
      </c>
      <c r="G394" s="16">
        <v>2800</v>
      </c>
      <c r="H394" s="16">
        <v>7</v>
      </c>
      <c r="I394" s="16"/>
      <c r="J394" t="s">
        <v>76</v>
      </c>
      <c r="K394" t="s">
        <v>216</v>
      </c>
      <c r="L394">
        <v>1</v>
      </c>
      <c r="M394">
        <v>2</v>
      </c>
      <c r="N394" t="s">
        <v>31</v>
      </c>
      <c r="O394" t="s">
        <v>32</v>
      </c>
      <c r="P394" s="13">
        <v>-1</v>
      </c>
      <c r="Q394" s="13">
        <v>1.2666666666666666</v>
      </c>
      <c r="R394" s="13">
        <v>0.93333333333333335</v>
      </c>
      <c r="S394" s="13">
        <v>0.33333333333333326</v>
      </c>
      <c r="T394" s="13">
        <v>1.8125</v>
      </c>
      <c r="U394" s="13">
        <v>1.5625</v>
      </c>
      <c r="V394" s="13">
        <v>0.25</v>
      </c>
      <c r="W394" s="13">
        <v>1</v>
      </c>
      <c r="X394" s="13">
        <v>2</v>
      </c>
      <c r="Y394" s="13">
        <v>-1</v>
      </c>
      <c r="Z394" s="13">
        <v>1.5</v>
      </c>
      <c r="AA394" s="13">
        <v>1.625</v>
      </c>
      <c r="AB394" s="13">
        <v>-0.125</v>
      </c>
      <c r="AC394" s="13">
        <v>2</v>
      </c>
      <c r="AD394" s="13">
        <v>1</v>
      </c>
      <c r="AE394" s="13">
        <v>1</v>
      </c>
      <c r="AF394" s="13">
        <v>1.5714285714285714</v>
      </c>
      <c r="AG394" s="13">
        <v>2.2857142857142856</v>
      </c>
      <c r="AH394" s="13">
        <v>-0.71428571428571419</v>
      </c>
      <c r="AI394" s="13">
        <v>0</v>
      </c>
      <c r="AJ394" s="13">
        <v>3</v>
      </c>
      <c r="AK394" s="13">
        <v>18</v>
      </c>
      <c r="AL394" s="13">
        <v>25</v>
      </c>
      <c r="AM394" s="13">
        <v>1.2</v>
      </c>
      <c r="AN394" s="13">
        <v>1.5625</v>
      </c>
      <c r="AO394" s="22">
        <v>393</v>
      </c>
    </row>
    <row r="395" spans="1:41" x14ac:dyDescent="0.25">
      <c r="A395" t="s">
        <v>47</v>
      </c>
      <c r="B395" t="s">
        <v>262</v>
      </c>
      <c r="C395" t="s">
        <v>105</v>
      </c>
      <c r="D395" t="s">
        <v>93</v>
      </c>
      <c r="E395" t="s">
        <v>43</v>
      </c>
      <c r="F395" s="15">
        <v>0.70833333333333337</v>
      </c>
      <c r="G395" s="16">
        <v>2857</v>
      </c>
      <c r="H395" s="16">
        <v>13</v>
      </c>
      <c r="I395" s="16"/>
      <c r="J395" t="s">
        <v>56</v>
      </c>
      <c r="K395" t="s">
        <v>80</v>
      </c>
      <c r="L395">
        <v>1</v>
      </c>
      <c r="M395">
        <v>2</v>
      </c>
      <c r="N395" t="s">
        <v>31</v>
      </c>
      <c r="O395" t="s">
        <v>32</v>
      </c>
      <c r="P395" s="13">
        <v>-1</v>
      </c>
      <c r="Q395" s="13">
        <v>0.76470588235294112</v>
      </c>
      <c r="R395" s="13">
        <v>1</v>
      </c>
      <c r="S395" s="13">
        <v>-0.23529411764705888</v>
      </c>
      <c r="T395" s="13">
        <v>1.2941176470588236</v>
      </c>
      <c r="U395" s="13">
        <v>1</v>
      </c>
      <c r="V395" s="13">
        <v>0.29411764705882359</v>
      </c>
      <c r="W395" s="13">
        <v>0.875</v>
      </c>
      <c r="X395" s="13">
        <v>2.125</v>
      </c>
      <c r="Y395" s="13">
        <v>-1.25</v>
      </c>
      <c r="Z395" s="13">
        <v>0.66666666666666663</v>
      </c>
      <c r="AA395" s="13">
        <v>2.1111111111111112</v>
      </c>
      <c r="AB395" s="13">
        <v>-1.4444444444444446</v>
      </c>
      <c r="AC395" s="13">
        <v>1.7777777777777777</v>
      </c>
      <c r="AD395" s="13">
        <v>1.3333333333333333</v>
      </c>
      <c r="AE395" s="13">
        <v>0.44444444444444442</v>
      </c>
      <c r="AF395" s="13">
        <v>0.75</v>
      </c>
      <c r="AG395" s="13">
        <v>0.625</v>
      </c>
      <c r="AH395" s="13">
        <v>0.125</v>
      </c>
      <c r="AI395" s="13">
        <v>0</v>
      </c>
      <c r="AJ395" s="13">
        <v>3</v>
      </c>
      <c r="AK395" s="13">
        <v>9</v>
      </c>
      <c r="AL395" s="13">
        <v>27</v>
      </c>
      <c r="AM395" s="13">
        <v>0.52941176470588236</v>
      </c>
      <c r="AN395" s="13">
        <v>1.588235294117647</v>
      </c>
      <c r="AO395" s="22">
        <v>394</v>
      </c>
    </row>
    <row r="396" spans="1:41" x14ac:dyDescent="0.25">
      <c r="A396" t="s">
        <v>47</v>
      </c>
      <c r="B396" t="s">
        <v>262</v>
      </c>
      <c r="C396" t="s">
        <v>105</v>
      </c>
      <c r="D396" t="s">
        <v>93</v>
      </c>
      <c r="E396" t="s">
        <v>43</v>
      </c>
      <c r="F396" s="15">
        <v>0.70833333333333337</v>
      </c>
      <c r="G396" s="16">
        <v>4870</v>
      </c>
      <c r="H396" s="16">
        <v>13</v>
      </c>
      <c r="I396" s="16"/>
      <c r="J396" t="s">
        <v>216</v>
      </c>
      <c r="K396" t="s">
        <v>40</v>
      </c>
      <c r="L396">
        <v>0</v>
      </c>
      <c r="M396">
        <v>4</v>
      </c>
      <c r="N396" t="s">
        <v>31</v>
      </c>
      <c r="O396" t="s">
        <v>32</v>
      </c>
      <c r="P396" s="13">
        <v>-4</v>
      </c>
      <c r="Q396" s="13">
        <v>1.8235294117647058</v>
      </c>
      <c r="R396" s="13">
        <v>0.52941176470588236</v>
      </c>
      <c r="S396" s="13">
        <v>1.2941176470588234</v>
      </c>
      <c r="T396" s="13">
        <v>2.68</v>
      </c>
      <c r="U396" s="13">
        <v>0.8</v>
      </c>
      <c r="V396" s="13">
        <v>1.8800000000000001</v>
      </c>
      <c r="W396" s="13">
        <v>2</v>
      </c>
      <c r="X396" s="13">
        <v>1</v>
      </c>
      <c r="Y396" s="13">
        <v>1</v>
      </c>
      <c r="Z396" s="13">
        <v>1.625</v>
      </c>
      <c r="AA396" s="13">
        <v>2.125</v>
      </c>
      <c r="AB396" s="13">
        <v>-0.5</v>
      </c>
      <c r="AC396" s="13">
        <v>2.3636363636363638</v>
      </c>
      <c r="AD396" s="13">
        <v>0.72727272727272729</v>
      </c>
      <c r="AE396" s="13">
        <v>1.6363636363636365</v>
      </c>
      <c r="AF396" s="13">
        <v>2.9285714285714284</v>
      </c>
      <c r="AG396" s="13">
        <v>0.8571428571428571</v>
      </c>
      <c r="AH396" s="13">
        <v>2.0714285714285712</v>
      </c>
      <c r="AI396" s="13">
        <v>0</v>
      </c>
      <c r="AJ396" s="13">
        <v>3</v>
      </c>
      <c r="AK396" s="13">
        <v>28</v>
      </c>
      <c r="AL396" s="13">
        <v>67</v>
      </c>
      <c r="AM396" s="13">
        <v>1.6470588235294117</v>
      </c>
      <c r="AN396" s="13">
        <v>2.68</v>
      </c>
      <c r="AO396" s="22">
        <v>395</v>
      </c>
    </row>
    <row r="397" spans="1:41" x14ac:dyDescent="0.25">
      <c r="A397" t="s">
        <v>47</v>
      </c>
      <c r="B397" t="s">
        <v>262</v>
      </c>
      <c r="C397" t="s">
        <v>105</v>
      </c>
      <c r="D397" t="s">
        <v>93</v>
      </c>
      <c r="E397" t="s">
        <v>43</v>
      </c>
      <c r="F397" s="15">
        <v>0.70833333333333337</v>
      </c>
      <c r="G397" s="16">
        <v>2766</v>
      </c>
      <c r="H397" s="16">
        <v>13</v>
      </c>
      <c r="I397" s="16"/>
      <c r="J397" t="s">
        <v>49</v>
      </c>
      <c r="K397" t="s">
        <v>76</v>
      </c>
      <c r="L397">
        <v>2</v>
      </c>
      <c r="M397">
        <v>2</v>
      </c>
      <c r="N397" t="s">
        <v>30</v>
      </c>
      <c r="O397" t="s">
        <v>30</v>
      </c>
      <c r="P397" s="13">
        <v>0</v>
      </c>
      <c r="Q397" s="13">
        <v>1.8823529411764706</v>
      </c>
      <c r="R397" s="13">
        <v>0.82352941176470584</v>
      </c>
      <c r="S397" s="13">
        <v>1.0588235294117647</v>
      </c>
      <c r="T397" s="13">
        <v>1.25</v>
      </c>
      <c r="U397" s="13">
        <v>1.8125</v>
      </c>
      <c r="V397" s="13">
        <v>-0.5625</v>
      </c>
      <c r="W397" s="13">
        <v>1.8888888888888888</v>
      </c>
      <c r="X397" s="13">
        <v>1.5555555555555556</v>
      </c>
      <c r="Y397" s="13">
        <v>0.33333333333333326</v>
      </c>
      <c r="Z397" s="13">
        <v>1.875</v>
      </c>
      <c r="AA397" s="13">
        <v>1.125</v>
      </c>
      <c r="AB397" s="13">
        <v>0.75</v>
      </c>
      <c r="AC397" s="13">
        <v>1</v>
      </c>
      <c r="AD397" s="13">
        <v>2</v>
      </c>
      <c r="AE397" s="13">
        <v>-1</v>
      </c>
      <c r="AF397" s="13">
        <v>1.5</v>
      </c>
      <c r="AG397" s="13">
        <v>1.625</v>
      </c>
      <c r="AH397" s="13">
        <v>-0.125</v>
      </c>
      <c r="AI397" s="13">
        <v>1</v>
      </c>
      <c r="AJ397" s="13">
        <v>1</v>
      </c>
      <c r="AK397" s="13">
        <v>30</v>
      </c>
      <c r="AL397" s="13">
        <v>18</v>
      </c>
      <c r="AM397" s="13">
        <v>1.7647058823529411</v>
      </c>
      <c r="AN397" s="13">
        <v>1.125</v>
      </c>
      <c r="AO397" s="22">
        <v>396</v>
      </c>
    </row>
    <row r="398" spans="1:41" x14ac:dyDescent="0.25">
      <c r="A398" t="s">
        <v>47</v>
      </c>
      <c r="B398" t="s">
        <v>298</v>
      </c>
      <c r="C398" t="s">
        <v>105</v>
      </c>
      <c r="D398" t="s">
        <v>93</v>
      </c>
      <c r="E398" t="s">
        <v>64</v>
      </c>
      <c r="F398" s="15">
        <v>0.60416666666666663</v>
      </c>
      <c r="G398" s="16">
        <v>3876</v>
      </c>
      <c r="H398" s="16">
        <v>15</v>
      </c>
      <c r="I398" s="16"/>
      <c r="J398" t="s">
        <v>58</v>
      </c>
      <c r="K398" t="s">
        <v>68</v>
      </c>
      <c r="L398">
        <v>0</v>
      </c>
      <c r="M398">
        <v>2</v>
      </c>
      <c r="N398" t="s">
        <v>31</v>
      </c>
      <c r="O398" t="s">
        <v>32</v>
      </c>
      <c r="P398" s="13">
        <v>-2</v>
      </c>
      <c r="Q398" s="13">
        <v>1.411764705882353</v>
      </c>
      <c r="R398" s="13">
        <v>0.94117647058823528</v>
      </c>
      <c r="S398" s="13">
        <v>0.47058823529411775</v>
      </c>
      <c r="T398" s="13">
        <v>0.95</v>
      </c>
      <c r="U398" s="13">
        <v>1.65</v>
      </c>
      <c r="V398" s="13">
        <v>-0.7</v>
      </c>
      <c r="W398" s="13">
        <v>1.25</v>
      </c>
      <c r="X398" s="13">
        <v>2</v>
      </c>
      <c r="Y398" s="13">
        <v>-0.75</v>
      </c>
      <c r="Z398" s="13">
        <v>1.5555555555555556</v>
      </c>
      <c r="AA398" s="13">
        <v>1.1111111111111112</v>
      </c>
      <c r="AB398" s="13">
        <v>0.44444444444444442</v>
      </c>
      <c r="AC398" s="13">
        <v>1</v>
      </c>
      <c r="AD398" s="13">
        <v>1.5555555555555556</v>
      </c>
      <c r="AE398" s="13">
        <v>-0.55555555555555558</v>
      </c>
      <c r="AF398" s="13">
        <v>0.90909090909090906</v>
      </c>
      <c r="AG398" s="13">
        <v>1.7272727272727273</v>
      </c>
      <c r="AH398" s="13">
        <v>-0.81818181818181823</v>
      </c>
      <c r="AI398" s="13">
        <v>0</v>
      </c>
      <c r="AJ398" s="13">
        <v>3</v>
      </c>
      <c r="AK398" s="13">
        <v>17</v>
      </c>
      <c r="AL398" s="13">
        <v>19</v>
      </c>
      <c r="AM398" s="13">
        <v>1</v>
      </c>
      <c r="AN398" s="13">
        <v>0.95</v>
      </c>
      <c r="AO398" s="22">
        <v>397</v>
      </c>
    </row>
    <row r="399" spans="1:41" x14ac:dyDescent="0.25">
      <c r="A399" t="s">
        <v>47</v>
      </c>
      <c r="B399" t="s">
        <v>298</v>
      </c>
      <c r="C399" t="s">
        <v>105</v>
      </c>
      <c r="D399" t="s">
        <v>93</v>
      </c>
      <c r="E399" t="s">
        <v>64</v>
      </c>
      <c r="F399" s="15">
        <v>0.70833333333333337</v>
      </c>
      <c r="G399" s="16">
        <v>17600</v>
      </c>
      <c r="H399" s="16">
        <v>15</v>
      </c>
      <c r="I399" s="16"/>
      <c r="J399" t="s">
        <v>71</v>
      </c>
      <c r="K399" t="s">
        <v>0</v>
      </c>
      <c r="L399">
        <v>0</v>
      </c>
      <c r="M399">
        <v>1</v>
      </c>
      <c r="N399" t="s">
        <v>31</v>
      </c>
      <c r="O399" t="s">
        <v>32</v>
      </c>
      <c r="P399" s="13">
        <v>-1</v>
      </c>
      <c r="Q399" s="13">
        <v>1.44</v>
      </c>
      <c r="R399" s="13">
        <v>0.24</v>
      </c>
      <c r="S399" s="13">
        <v>1.2</v>
      </c>
      <c r="T399" s="13">
        <v>2.1904761904761907</v>
      </c>
      <c r="U399" s="13">
        <v>0.76190476190476186</v>
      </c>
      <c r="V399" s="13">
        <v>1.4285714285714288</v>
      </c>
      <c r="W399" s="13">
        <v>1.3636363636363635</v>
      </c>
      <c r="X399" s="13">
        <v>0.54545454545454541</v>
      </c>
      <c r="Y399" s="13">
        <v>0.81818181818181812</v>
      </c>
      <c r="Z399" s="13">
        <v>1.5</v>
      </c>
      <c r="AA399" s="13">
        <v>1.8571428571428572</v>
      </c>
      <c r="AB399" s="13">
        <v>-0.35714285714285721</v>
      </c>
      <c r="AC399" s="13">
        <v>2.1111111111111112</v>
      </c>
      <c r="AD399" s="13">
        <v>0.77777777777777779</v>
      </c>
      <c r="AE399" s="13">
        <v>1.3333333333333335</v>
      </c>
      <c r="AF399" s="13">
        <v>2.25</v>
      </c>
      <c r="AG399" s="13">
        <v>0.75</v>
      </c>
      <c r="AH399" s="13">
        <v>1.5</v>
      </c>
      <c r="AI399" s="13">
        <v>0</v>
      </c>
      <c r="AJ399" s="13">
        <v>3</v>
      </c>
      <c r="AK399" s="13">
        <v>33</v>
      </c>
      <c r="AL399" s="13">
        <v>44</v>
      </c>
      <c r="AM399" s="13">
        <v>1.32</v>
      </c>
      <c r="AN399" s="13">
        <v>2.0952380952380953</v>
      </c>
      <c r="AO399" s="22">
        <v>398</v>
      </c>
    </row>
    <row r="400" spans="1:41" x14ac:dyDescent="0.25">
      <c r="A400" t="s">
        <v>47</v>
      </c>
      <c r="B400" t="s">
        <v>298</v>
      </c>
      <c r="C400" t="s">
        <v>105</v>
      </c>
      <c r="D400" t="s">
        <v>93</v>
      </c>
      <c r="E400" t="s">
        <v>64</v>
      </c>
      <c r="F400" s="15">
        <v>0.60416666666666663</v>
      </c>
      <c r="G400" s="16">
        <v>2700</v>
      </c>
      <c r="H400" s="16">
        <v>15</v>
      </c>
      <c r="I400" s="16"/>
      <c r="J400" t="s">
        <v>65</v>
      </c>
      <c r="K400" t="s">
        <v>245</v>
      </c>
      <c r="L400">
        <v>2</v>
      </c>
      <c r="M400">
        <v>0</v>
      </c>
      <c r="N400" t="s">
        <v>32</v>
      </c>
      <c r="O400" t="s">
        <v>31</v>
      </c>
      <c r="P400" s="13">
        <v>2</v>
      </c>
      <c r="Q400" s="13">
        <v>1.8823529411764706</v>
      </c>
      <c r="R400" s="13">
        <v>0.47058823529411764</v>
      </c>
      <c r="S400" s="13">
        <v>1.4117647058823528</v>
      </c>
      <c r="T400" s="13">
        <v>1.411764705882353</v>
      </c>
      <c r="U400" s="13">
        <v>1.6470588235294117</v>
      </c>
      <c r="V400" s="13">
        <v>-0.23529411764705865</v>
      </c>
      <c r="W400" s="13">
        <v>1.7142857142857142</v>
      </c>
      <c r="X400" s="13">
        <v>1.1428571428571428</v>
      </c>
      <c r="Y400" s="13">
        <v>0.5714285714285714</v>
      </c>
      <c r="Z400" s="13">
        <v>2</v>
      </c>
      <c r="AA400" s="13">
        <v>0.6</v>
      </c>
      <c r="AB400" s="13">
        <v>1.4</v>
      </c>
      <c r="AC400" s="13">
        <v>1</v>
      </c>
      <c r="AD400" s="13">
        <v>1.2857142857142858</v>
      </c>
      <c r="AE400" s="13">
        <v>-0.28571428571428581</v>
      </c>
      <c r="AF400" s="13">
        <v>1.7</v>
      </c>
      <c r="AG400" s="13">
        <v>1.9</v>
      </c>
      <c r="AH400" s="13">
        <v>-0.19999999999999996</v>
      </c>
      <c r="AI400" s="13">
        <v>3</v>
      </c>
      <c r="AJ400" s="13">
        <v>0</v>
      </c>
      <c r="AK400" s="13">
        <v>32</v>
      </c>
      <c r="AL400" s="13">
        <v>21</v>
      </c>
      <c r="AM400" s="13">
        <v>1.8823529411764706</v>
      </c>
      <c r="AN400" s="13">
        <v>1.2352941176470589</v>
      </c>
      <c r="AO400" s="22">
        <v>399</v>
      </c>
    </row>
    <row r="401" spans="1:41" x14ac:dyDescent="0.25">
      <c r="A401" t="s">
        <v>72</v>
      </c>
      <c r="B401" t="s">
        <v>322</v>
      </c>
      <c r="C401" t="s">
        <v>105</v>
      </c>
      <c r="D401" t="s">
        <v>93</v>
      </c>
      <c r="E401" t="s">
        <v>61</v>
      </c>
      <c r="F401" s="15">
        <v>0.78819444444444453</v>
      </c>
      <c r="G401" s="16">
        <v>29520</v>
      </c>
      <c r="H401" s="16">
        <v>5</v>
      </c>
      <c r="I401" s="16"/>
      <c r="J401" t="s">
        <v>40</v>
      </c>
      <c r="K401" t="s">
        <v>311</v>
      </c>
      <c r="L401">
        <v>1</v>
      </c>
      <c r="M401">
        <v>0</v>
      </c>
      <c r="N401" t="s">
        <v>32</v>
      </c>
      <c r="O401" t="s">
        <v>31</v>
      </c>
      <c r="P401" s="13">
        <v>1</v>
      </c>
      <c r="Q401" s="13">
        <v>2.7307692307692308</v>
      </c>
      <c r="R401" s="13">
        <v>0.30769230769230771</v>
      </c>
      <c r="S401" s="13">
        <v>2.4230769230769234</v>
      </c>
      <c r="T401" s="13">
        <v>2</v>
      </c>
      <c r="U401" s="13">
        <v>3</v>
      </c>
      <c r="V401" s="13">
        <v>-1</v>
      </c>
      <c r="W401" s="13">
        <v>2.3636363636363638</v>
      </c>
      <c r="X401" s="13">
        <v>0.72727272727272729</v>
      </c>
      <c r="Y401" s="13">
        <v>1.6363636363636365</v>
      </c>
      <c r="Z401" s="13">
        <v>3</v>
      </c>
      <c r="AA401" s="13">
        <v>0.8</v>
      </c>
      <c r="AB401" s="13">
        <v>2.2000000000000002</v>
      </c>
      <c r="AC401" s="13">
        <v>2</v>
      </c>
      <c r="AD401" s="13">
        <v>3</v>
      </c>
      <c r="AE401" s="13">
        <v>-1</v>
      </c>
      <c r="AF401" s="13">
        <v>0</v>
      </c>
      <c r="AG401" s="13">
        <v>0</v>
      </c>
      <c r="AH401" s="13">
        <v>0</v>
      </c>
      <c r="AI401" s="13">
        <v>3</v>
      </c>
      <c r="AJ401" s="13">
        <v>0</v>
      </c>
      <c r="AK401" s="13">
        <v>70</v>
      </c>
      <c r="AL401" s="13">
        <v>0</v>
      </c>
      <c r="AM401" s="13">
        <v>2.6923076923076925</v>
      </c>
      <c r="AN401" s="13">
        <v>0</v>
      </c>
      <c r="AO401" s="22">
        <v>400</v>
      </c>
    </row>
    <row r="402" spans="1:41" x14ac:dyDescent="0.25">
      <c r="A402" t="s">
        <v>72</v>
      </c>
      <c r="B402" t="s">
        <v>322</v>
      </c>
      <c r="C402" t="s">
        <v>105</v>
      </c>
      <c r="D402" t="s">
        <v>93</v>
      </c>
      <c r="E402" t="s">
        <v>61</v>
      </c>
      <c r="F402" s="15">
        <v>0.70138888888888884</v>
      </c>
      <c r="G402" s="16">
        <v>20739</v>
      </c>
      <c r="H402" s="16">
        <v>4</v>
      </c>
      <c r="I402" s="16"/>
      <c r="J402" t="s">
        <v>353</v>
      </c>
      <c r="K402" t="s">
        <v>71</v>
      </c>
      <c r="L402">
        <v>1</v>
      </c>
      <c r="M402">
        <v>2</v>
      </c>
      <c r="N402" t="s">
        <v>31</v>
      </c>
      <c r="O402" t="s">
        <v>32</v>
      </c>
      <c r="P402" s="13">
        <v>-1</v>
      </c>
      <c r="Q402" s="13">
        <v>0</v>
      </c>
      <c r="R402" s="13">
        <v>0</v>
      </c>
      <c r="S402" s="13">
        <v>0</v>
      </c>
      <c r="T402" s="13">
        <v>1.3846153846153846</v>
      </c>
      <c r="U402" s="13">
        <v>1.2692307692307692</v>
      </c>
      <c r="V402" s="13">
        <v>0.11538461538461542</v>
      </c>
      <c r="W402" s="13">
        <v>0</v>
      </c>
      <c r="X402" s="13">
        <v>0</v>
      </c>
      <c r="Y402" s="13">
        <v>0</v>
      </c>
      <c r="Z402" s="13">
        <v>0</v>
      </c>
      <c r="AA402" s="13">
        <v>2</v>
      </c>
      <c r="AB402" s="13">
        <v>-2</v>
      </c>
      <c r="AC402" s="13">
        <v>1.25</v>
      </c>
      <c r="AD402" s="13">
        <v>0.58333333333333337</v>
      </c>
      <c r="AE402" s="13">
        <v>0.66666666666666663</v>
      </c>
      <c r="AF402" s="13">
        <v>1.5</v>
      </c>
      <c r="AG402" s="13">
        <v>1.8571428571428572</v>
      </c>
      <c r="AH402" s="13">
        <v>-0.35714285714285721</v>
      </c>
      <c r="AI402" s="13">
        <v>0</v>
      </c>
      <c r="AJ402" s="13">
        <v>3</v>
      </c>
      <c r="AK402" s="13">
        <v>0</v>
      </c>
      <c r="AL402" s="13">
        <v>33</v>
      </c>
      <c r="AM402" s="13">
        <v>0</v>
      </c>
      <c r="AN402" s="13">
        <v>1.2692307692307692</v>
      </c>
      <c r="AO402" s="22">
        <v>401</v>
      </c>
    </row>
    <row r="403" spans="1:41" x14ac:dyDescent="0.25">
      <c r="A403" t="s">
        <v>47</v>
      </c>
      <c r="B403" t="s">
        <v>263</v>
      </c>
      <c r="C403" t="s">
        <v>105</v>
      </c>
      <c r="D403" t="s">
        <v>100</v>
      </c>
      <c r="E403" t="s">
        <v>43</v>
      </c>
      <c r="F403" s="15">
        <v>0.70833333333333337</v>
      </c>
      <c r="G403" s="16">
        <v>9025</v>
      </c>
      <c r="H403" s="16">
        <v>7</v>
      </c>
      <c r="I403" s="16"/>
      <c r="J403" t="s">
        <v>80</v>
      </c>
      <c r="K403" t="s">
        <v>65</v>
      </c>
      <c r="L403">
        <v>2</v>
      </c>
      <c r="M403">
        <v>0</v>
      </c>
      <c r="N403" t="s">
        <v>32</v>
      </c>
      <c r="O403" t="s">
        <v>31</v>
      </c>
      <c r="P403" s="13">
        <v>2</v>
      </c>
      <c r="Q403" s="13">
        <v>1.3333333333333333</v>
      </c>
      <c r="R403" s="13">
        <v>0.66666666666666663</v>
      </c>
      <c r="S403" s="13">
        <v>0.66666666666666663</v>
      </c>
      <c r="T403" s="13">
        <v>1.8888888888888888</v>
      </c>
      <c r="U403" s="13">
        <v>0.77777777777777779</v>
      </c>
      <c r="V403" s="13">
        <v>1.1111111111111112</v>
      </c>
      <c r="W403" s="13">
        <v>1.7777777777777777</v>
      </c>
      <c r="X403" s="13">
        <v>1.3333333333333333</v>
      </c>
      <c r="Y403" s="13">
        <v>0.44444444444444442</v>
      </c>
      <c r="Z403" s="13">
        <v>0.88888888888888884</v>
      </c>
      <c r="AA403" s="13">
        <v>0.66666666666666663</v>
      </c>
      <c r="AB403" s="13">
        <v>0.22222222222222221</v>
      </c>
      <c r="AC403" s="13">
        <v>1.75</v>
      </c>
      <c r="AD403" s="13">
        <v>1</v>
      </c>
      <c r="AE403" s="13">
        <v>0.75</v>
      </c>
      <c r="AF403" s="13">
        <v>2</v>
      </c>
      <c r="AG403" s="13">
        <v>0.6</v>
      </c>
      <c r="AH403" s="13">
        <v>1.4</v>
      </c>
      <c r="AI403" s="13">
        <v>3</v>
      </c>
      <c r="AJ403" s="13">
        <v>0</v>
      </c>
      <c r="AK403" s="13">
        <v>30</v>
      </c>
      <c r="AL403" s="13">
        <v>35</v>
      </c>
      <c r="AM403" s="13">
        <v>1.6666666666666667</v>
      </c>
      <c r="AN403" s="13">
        <v>1.9444444444444444</v>
      </c>
      <c r="AO403" s="22">
        <v>402</v>
      </c>
    </row>
    <row r="404" spans="1:41" x14ac:dyDescent="0.25">
      <c r="A404" t="s">
        <v>47</v>
      </c>
      <c r="B404" t="s">
        <v>263</v>
      </c>
      <c r="C404" t="s">
        <v>105</v>
      </c>
      <c r="D404" t="s">
        <v>100</v>
      </c>
      <c r="E404" t="s">
        <v>43</v>
      </c>
      <c r="F404" s="15">
        <v>0.70833333333333337</v>
      </c>
      <c r="G404" s="16">
        <v>4957</v>
      </c>
      <c r="H404" s="16">
        <v>6</v>
      </c>
      <c r="I404" s="16"/>
      <c r="J404" t="s">
        <v>0</v>
      </c>
      <c r="K404" t="s">
        <v>216</v>
      </c>
      <c r="L404">
        <v>3</v>
      </c>
      <c r="M404">
        <v>3</v>
      </c>
      <c r="N404" t="s">
        <v>30</v>
      </c>
      <c r="O404" t="s">
        <v>30</v>
      </c>
      <c r="P404" s="13">
        <v>0</v>
      </c>
      <c r="Q404" s="13">
        <v>2.1363636363636362</v>
      </c>
      <c r="R404" s="13">
        <v>0.31818181818181818</v>
      </c>
      <c r="S404" s="13">
        <v>1.8181818181818181</v>
      </c>
      <c r="T404" s="13">
        <v>1.7222222222222223</v>
      </c>
      <c r="U404" s="13">
        <v>1.6666666666666667</v>
      </c>
      <c r="V404" s="13">
        <v>5.555555555555558E-2</v>
      </c>
      <c r="W404" s="13">
        <v>2.1111111111111112</v>
      </c>
      <c r="X404" s="13">
        <v>0.77777777777777779</v>
      </c>
      <c r="Y404" s="13">
        <v>1.3333333333333335</v>
      </c>
      <c r="Z404" s="13">
        <v>2.1538461538461537</v>
      </c>
      <c r="AA404" s="13">
        <v>0.69230769230769229</v>
      </c>
      <c r="AB404" s="13">
        <v>1.4615384615384615</v>
      </c>
      <c r="AC404" s="13">
        <v>1.8</v>
      </c>
      <c r="AD404" s="13">
        <v>1.3</v>
      </c>
      <c r="AE404" s="13">
        <v>0.5</v>
      </c>
      <c r="AF404" s="13">
        <v>1.625</v>
      </c>
      <c r="AG404" s="13">
        <v>2.125</v>
      </c>
      <c r="AH404" s="13">
        <v>-0.5</v>
      </c>
      <c r="AI404" s="13">
        <v>1</v>
      </c>
      <c r="AJ404" s="13">
        <v>1</v>
      </c>
      <c r="AK404" s="13">
        <v>47</v>
      </c>
      <c r="AL404" s="13">
        <v>28</v>
      </c>
      <c r="AM404" s="13">
        <v>2.1363636363636362</v>
      </c>
      <c r="AN404" s="13">
        <v>1.5555555555555556</v>
      </c>
      <c r="AO404" s="22">
        <v>403</v>
      </c>
    </row>
    <row r="405" spans="1:41" x14ac:dyDescent="0.25">
      <c r="A405" t="s">
        <v>47</v>
      </c>
      <c r="B405" t="s">
        <v>263</v>
      </c>
      <c r="C405" t="s">
        <v>105</v>
      </c>
      <c r="D405" t="s">
        <v>100</v>
      </c>
      <c r="E405" t="s">
        <v>43</v>
      </c>
      <c r="F405" s="15">
        <v>0.70833333333333337</v>
      </c>
      <c r="G405" s="16">
        <v>1550</v>
      </c>
      <c r="H405" s="16">
        <v>7</v>
      </c>
      <c r="I405" s="16"/>
      <c r="J405" t="s">
        <v>76</v>
      </c>
      <c r="K405" t="s">
        <v>56</v>
      </c>
      <c r="L405">
        <v>2</v>
      </c>
      <c r="M405">
        <v>2</v>
      </c>
      <c r="N405" t="s">
        <v>30</v>
      </c>
      <c r="O405" t="s">
        <v>30</v>
      </c>
      <c r="P405" s="13">
        <v>0</v>
      </c>
      <c r="Q405" s="13">
        <v>1.2941176470588236</v>
      </c>
      <c r="R405" s="13">
        <v>0.94117647058823528</v>
      </c>
      <c r="S405" s="13">
        <v>0.35294117647058831</v>
      </c>
      <c r="T405" s="13">
        <v>0.77777777777777779</v>
      </c>
      <c r="U405" s="13">
        <v>2.1111111111111112</v>
      </c>
      <c r="V405" s="13">
        <v>-1.3333333333333335</v>
      </c>
      <c r="W405" s="13">
        <v>1</v>
      </c>
      <c r="X405" s="13">
        <v>2</v>
      </c>
      <c r="Y405" s="13">
        <v>-1</v>
      </c>
      <c r="Z405" s="13">
        <v>1.5555555555555556</v>
      </c>
      <c r="AA405" s="13">
        <v>1.6666666666666667</v>
      </c>
      <c r="AB405" s="13">
        <v>-0.11111111111111116</v>
      </c>
      <c r="AC405" s="13">
        <v>0.88888888888888884</v>
      </c>
      <c r="AD405" s="13">
        <v>2.1111111111111112</v>
      </c>
      <c r="AE405" s="13">
        <v>-1.2222222222222223</v>
      </c>
      <c r="AF405" s="13">
        <v>0.66666666666666663</v>
      </c>
      <c r="AG405" s="13">
        <v>2.1111111111111112</v>
      </c>
      <c r="AH405" s="13">
        <v>-1.4444444444444446</v>
      </c>
      <c r="AI405" s="13">
        <v>1</v>
      </c>
      <c r="AJ405" s="13">
        <v>1</v>
      </c>
      <c r="AK405" s="13">
        <v>19</v>
      </c>
      <c r="AL405" s="13">
        <v>9</v>
      </c>
      <c r="AM405" s="13">
        <v>1.1176470588235294</v>
      </c>
      <c r="AN405" s="13">
        <v>0.5</v>
      </c>
      <c r="AO405" s="22">
        <v>404</v>
      </c>
    </row>
    <row r="406" spans="1:41" x14ac:dyDescent="0.25">
      <c r="A406" t="s">
        <v>47</v>
      </c>
      <c r="B406" t="s">
        <v>299</v>
      </c>
      <c r="C406" t="s">
        <v>105</v>
      </c>
      <c r="D406" t="s">
        <v>100</v>
      </c>
      <c r="E406" t="s">
        <v>64</v>
      </c>
      <c r="F406" s="15">
        <v>0.70833333333333337</v>
      </c>
      <c r="G406" s="16">
        <v>8074</v>
      </c>
      <c r="H406" s="16">
        <v>7</v>
      </c>
      <c r="I406" s="16"/>
      <c r="J406" t="s">
        <v>68</v>
      </c>
      <c r="K406" t="s">
        <v>49</v>
      </c>
      <c r="L406">
        <v>3</v>
      </c>
      <c r="M406">
        <v>0</v>
      </c>
      <c r="N406" t="s">
        <v>32</v>
      </c>
      <c r="O406" t="s">
        <v>31</v>
      </c>
      <c r="P406" s="13">
        <v>3</v>
      </c>
      <c r="Q406" s="13">
        <v>1</v>
      </c>
      <c r="R406" s="13">
        <v>0.66666666666666663</v>
      </c>
      <c r="S406" s="13">
        <v>0.33333333333333337</v>
      </c>
      <c r="T406" s="13">
        <v>1.8888888888888888</v>
      </c>
      <c r="U406" s="13">
        <v>1.3888888888888888</v>
      </c>
      <c r="V406" s="13">
        <v>0.5</v>
      </c>
      <c r="W406" s="13">
        <v>1</v>
      </c>
      <c r="X406" s="13">
        <v>1.5555555555555556</v>
      </c>
      <c r="Y406" s="13">
        <v>-0.55555555555555558</v>
      </c>
      <c r="Z406" s="13">
        <v>1</v>
      </c>
      <c r="AA406" s="13">
        <v>1.5833333333333333</v>
      </c>
      <c r="AB406" s="13">
        <v>-0.58333333333333326</v>
      </c>
      <c r="AC406" s="13">
        <v>1.9</v>
      </c>
      <c r="AD406" s="13">
        <v>1.6</v>
      </c>
      <c r="AE406" s="13">
        <v>0.29999999999999982</v>
      </c>
      <c r="AF406" s="13">
        <v>1.875</v>
      </c>
      <c r="AG406" s="13">
        <v>1.125</v>
      </c>
      <c r="AH406" s="13">
        <v>0.75</v>
      </c>
      <c r="AI406" s="13">
        <v>3</v>
      </c>
      <c r="AJ406" s="13">
        <v>0</v>
      </c>
      <c r="AK406" s="13">
        <v>22</v>
      </c>
      <c r="AL406" s="13">
        <v>31</v>
      </c>
      <c r="AM406" s="13">
        <v>1.0476190476190477</v>
      </c>
      <c r="AN406" s="13">
        <v>1.7222222222222223</v>
      </c>
      <c r="AO406" s="22">
        <v>405</v>
      </c>
    </row>
    <row r="407" spans="1:41" x14ac:dyDescent="0.25">
      <c r="A407" t="s">
        <v>47</v>
      </c>
      <c r="B407" t="s">
        <v>299</v>
      </c>
      <c r="C407" t="s">
        <v>105</v>
      </c>
      <c r="D407" t="s">
        <v>100</v>
      </c>
      <c r="E407" t="s">
        <v>64</v>
      </c>
      <c r="F407" s="15">
        <v>0.60416666666666663</v>
      </c>
      <c r="G407" s="16">
        <v>5797</v>
      </c>
      <c r="H407" s="16">
        <v>3</v>
      </c>
      <c r="I407" s="16"/>
      <c r="J407" t="s">
        <v>40</v>
      </c>
      <c r="K407" t="s">
        <v>58</v>
      </c>
      <c r="L407">
        <v>1</v>
      </c>
      <c r="M407">
        <v>0</v>
      </c>
      <c r="N407" t="s">
        <v>32</v>
      </c>
      <c r="O407" t="s">
        <v>31</v>
      </c>
      <c r="P407" s="13">
        <v>1</v>
      </c>
      <c r="Q407" s="13">
        <v>2.6666666666666665</v>
      </c>
      <c r="R407" s="13">
        <v>0.29629629629629628</v>
      </c>
      <c r="S407" s="13">
        <v>2.3703703703703702</v>
      </c>
      <c r="T407" s="13">
        <v>1.3333333333333333</v>
      </c>
      <c r="U407" s="13">
        <v>1.5555555555555556</v>
      </c>
      <c r="V407" s="13">
        <v>-0.22222222222222232</v>
      </c>
      <c r="W407" s="13">
        <v>2.25</v>
      </c>
      <c r="X407" s="13">
        <v>0.66666666666666663</v>
      </c>
      <c r="Y407" s="13">
        <v>1.5833333333333335</v>
      </c>
      <c r="Z407" s="13">
        <v>3</v>
      </c>
      <c r="AA407" s="13">
        <v>0.8</v>
      </c>
      <c r="AB407" s="13">
        <v>2.2000000000000002</v>
      </c>
      <c r="AC407" s="13">
        <v>1.1111111111111112</v>
      </c>
      <c r="AD407" s="13">
        <v>2</v>
      </c>
      <c r="AE407" s="13">
        <v>-0.88888888888888884</v>
      </c>
      <c r="AF407" s="13">
        <v>1.5555555555555556</v>
      </c>
      <c r="AG407" s="13">
        <v>1.1111111111111112</v>
      </c>
      <c r="AH407" s="13">
        <v>0.44444444444444442</v>
      </c>
      <c r="AI407" s="13">
        <v>3</v>
      </c>
      <c r="AJ407" s="13">
        <v>0</v>
      </c>
      <c r="AK407" s="13">
        <v>73</v>
      </c>
      <c r="AL407" s="13">
        <v>17</v>
      </c>
      <c r="AM407" s="13">
        <v>2.7037037037037037</v>
      </c>
      <c r="AN407" s="13">
        <v>0.94444444444444442</v>
      </c>
      <c r="AO407" s="22">
        <v>406</v>
      </c>
    </row>
    <row r="408" spans="1:41" x14ac:dyDescent="0.25">
      <c r="A408" t="s">
        <v>47</v>
      </c>
      <c r="B408" t="s">
        <v>299</v>
      </c>
      <c r="C408" t="s">
        <v>105</v>
      </c>
      <c r="D408" t="s">
        <v>100</v>
      </c>
      <c r="E408" t="s">
        <v>64</v>
      </c>
      <c r="F408" s="15">
        <v>0.60416666666666663</v>
      </c>
      <c r="G408" s="16">
        <v>7665</v>
      </c>
      <c r="H408" s="16">
        <v>3</v>
      </c>
      <c r="I408" s="16"/>
      <c r="J408" t="s">
        <v>245</v>
      </c>
      <c r="K408" t="s">
        <v>71</v>
      </c>
      <c r="L408">
        <v>0</v>
      </c>
      <c r="M408">
        <v>1</v>
      </c>
      <c r="N408" t="s">
        <v>31</v>
      </c>
      <c r="O408" t="s">
        <v>32</v>
      </c>
      <c r="P408" s="13">
        <v>-1</v>
      </c>
      <c r="Q408" s="13">
        <v>1.3333333333333333</v>
      </c>
      <c r="R408" s="13">
        <v>0.5</v>
      </c>
      <c r="S408" s="13">
        <v>0.83333333333333326</v>
      </c>
      <c r="T408" s="13">
        <v>1.4074074074074074</v>
      </c>
      <c r="U408" s="13">
        <v>1.2592592592592593</v>
      </c>
      <c r="V408" s="13">
        <v>0.14814814814814814</v>
      </c>
      <c r="W408" s="13">
        <v>1</v>
      </c>
      <c r="X408" s="13">
        <v>1.2857142857142858</v>
      </c>
      <c r="Y408" s="13">
        <v>-0.28571428571428581</v>
      </c>
      <c r="Z408" s="13">
        <v>1.5454545454545454</v>
      </c>
      <c r="AA408" s="13">
        <v>1.9090909090909092</v>
      </c>
      <c r="AB408" s="13">
        <v>-0.36363636363636376</v>
      </c>
      <c r="AC408" s="13">
        <v>1.25</v>
      </c>
      <c r="AD408" s="13">
        <v>0.58333333333333337</v>
      </c>
      <c r="AE408" s="13">
        <v>0.66666666666666663</v>
      </c>
      <c r="AF408" s="13">
        <v>1.5333333333333334</v>
      </c>
      <c r="AG408" s="13">
        <v>1.8</v>
      </c>
      <c r="AH408" s="13">
        <v>-0.26666666666666661</v>
      </c>
      <c r="AI408" s="13">
        <v>0</v>
      </c>
      <c r="AJ408" s="13">
        <v>3</v>
      </c>
      <c r="AK408" s="13">
        <v>21</v>
      </c>
      <c r="AL408" s="13">
        <v>36</v>
      </c>
      <c r="AM408" s="13">
        <v>1.1666666666666667</v>
      </c>
      <c r="AN408" s="13">
        <v>1.3333333333333333</v>
      </c>
      <c r="AO408" s="22">
        <v>407</v>
      </c>
    </row>
    <row r="409" spans="1:41" x14ac:dyDescent="0.25">
      <c r="A409" t="s">
        <v>47</v>
      </c>
      <c r="B409" t="s">
        <v>323</v>
      </c>
      <c r="C409" t="s">
        <v>105</v>
      </c>
      <c r="D409" t="s">
        <v>100</v>
      </c>
      <c r="E409" t="s">
        <v>43</v>
      </c>
      <c r="F409" s="15">
        <v>0.70833333333333337</v>
      </c>
      <c r="G409" s="16">
        <v>1900</v>
      </c>
      <c r="H409" s="16">
        <v>6</v>
      </c>
      <c r="I409" s="16"/>
      <c r="J409" t="s">
        <v>56</v>
      </c>
      <c r="K409" t="s">
        <v>40</v>
      </c>
      <c r="L409">
        <v>2</v>
      </c>
      <c r="M409">
        <v>2</v>
      </c>
      <c r="N409" t="s">
        <v>30</v>
      </c>
      <c r="O409" t="s">
        <v>30</v>
      </c>
      <c r="P409" s="13">
        <v>0</v>
      </c>
      <c r="Q409" s="13">
        <v>0.84210526315789469</v>
      </c>
      <c r="R409" s="13">
        <v>1</v>
      </c>
      <c r="S409" s="13">
        <v>-0.15789473684210531</v>
      </c>
      <c r="T409" s="13">
        <v>2.6071428571428572</v>
      </c>
      <c r="U409" s="13">
        <v>0.7142857142857143</v>
      </c>
      <c r="V409" s="13">
        <v>1.8928571428571428</v>
      </c>
      <c r="W409" s="13">
        <v>0.88888888888888884</v>
      </c>
      <c r="X409" s="13">
        <v>2.1111111111111112</v>
      </c>
      <c r="Y409" s="13">
        <v>-1.2222222222222223</v>
      </c>
      <c r="Z409" s="13">
        <v>0.8</v>
      </c>
      <c r="AA409" s="13">
        <v>2.1</v>
      </c>
      <c r="AB409" s="13">
        <v>-1.3</v>
      </c>
      <c r="AC409" s="13">
        <v>2.1538461538461537</v>
      </c>
      <c r="AD409" s="13">
        <v>0.61538461538461542</v>
      </c>
      <c r="AE409" s="13">
        <v>1.5384615384615383</v>
      </c>
      <c r="AF409" s="13">
        <v>3</v>
      </c>
      <c r="AG409" s="13">
        <v>0.8</v>
      </c>
      <c r="AH409" s="13">
        <v>2.2000000000000002</v>
      </c>
      <c r="AI409" s="13">
        <v>1</v>
      </c>
      <c r="AJ409" s="13">
        <v>1</v>
      </c>
      <c r="AK409" s="13">
        <v>10</v>
      </c>
      <c r="AL409" s="13">
        <v>76</v>
      </c>
      <c r="AM409" s="13">
        <v>0.52631578947368418</v>
      </c>
      <c r="AN409" s="13">
        <v>2.7142857142857144</v>
      </c>
      <c r="AO409" s="22">
        <v>408</v>
      </c>
    </row>
    <row r="410" spans="1:41" x14ac:dyDescent="0.25">
      <c r="A410" t="s">
        <v>47</v>
      </c>
      <c r="B410" t="s">
        <v>323</v>
      </c>
      <c r="C410" t="s">
        <v>105</v>
      </c>
      <c r="D410" t="s">
        <v>100</v>
      </c>
      <c r="E410" t="s">
        <v>43</v>
      </c>
      <c r="F410" s="15">
        <v>0.70833333333333337</v>
      </c>
      <c r="G410" s="16">
        <v>2655</v>
      </c>
      <c r="H410" s="16">
        <v>7</v>
      </c>
      <c r="I410" s="16"/>
      <c r="J410" t="s">
        <v>49</v>
      </c>
      <c r="K410" t="s">
        <v>0</v>
      </c>
      <c r="L410">
        <v>1</v>
      </c>
      <c r="M410">
        <v>1</v>
      </c>
      <c r="N410" t="s">
        <v>30</v>
      </c>
      <c r="O410" t="s">
        <v>30</v>
      </c>
      <c r="P410" s="13">
        <v>0</v>
      </c>
      <c r="Q410" s="13">
        <v>1.7894736842105263</v>
      </c>
      <c r="R410" s="13">
        <v>0.84210526315789469</v>
      </c>
      <c r="S410" s="13">
        <v>0.94736842105263164</v>
      </c>
      <c r="T410" s="13">
        <v>2.1739130434782608</v>
      </c>
      <c r="U410" s="13">
        <v>0.82608695652173914</v>
      </c>
      <c r="V410" s="13">
        <v>1.3478260869565215</v>
      </c>
      <c r="W410" s="13">
        <v>1.9</v>
      </c>
      <c r="X410" s="13">
        <v>1.6</v>
      </c>
      <c r="Y410" s="13">
        <v>0.29999999999999982</v>
      </c>
      <c r="Z410" s="13">
        <v>1.6666666666666667</v>
      </c>
      <c r="AA410" s="13">
        <v>1.3333333333333333</v>
      </c>
      <c r="AB410" s="13">
        <v>0.33333333333333348</v>
      </c>
      <c r="AC410" s="13">
        <v>2.2000000000000002</v>
      </c>
      <c r="AD410" s="13">
        <v>1</v>
      </c>
      <c r="AE410" s="13">
        <v>1.2000000000000002</v>
      </c>
      <c r="AF410" s="13">
        <v>2.1538461538461537</v>
      </c>
      <c r="AG410" s="13">
        <v>0.69230769230769229</v>
      </c>
      <c r="AH410" s="13">
        <v>1.4615384615384615</v>
      </c>
      <c r="AI410" s="13">
        <v>1</v>
      </c>
      <c r="AJ410" s="13">
        <v>1</v>
      </c>
      <c r="AK410" s="13">
        <v>31</v>
      </c>
      <c r="AL410" s="13">
        <v>48</v>
      </c>
      <c r="AM410" s="13">
        <v>1.631578947368421</v>
      </c>
      <c r="AN410" s="13">
        <v>2.0869565217391304</v>
      </c>
      <c r="AO410" s="22">
        <v>409</v>
      </c>
    </row>
    <row r="411" spans="1:41" x14ac:dyDescent="0.25">
      <c r="A411" t="s">
        <v>47</v>
      </c>
      <c r="B411" t="s">
        <v>323</v>
      </c>
      <c r="C411" t="s">
        <v>105</v>
      </c>
      <c r="D411" t="s">
        <v>100</v>
      </c>
      <c r="E411" t="s">
        <v>43</v>
      </c>
      <c r="F411" s="15">
        <v>0.70833333333333337</v>
      </c>
      <c r="G411" s="16">
        <v>2143</v>
      </c>
      <c r="H411" s="16">
        <v>7</v>
      </c>
      <c r="I411" s="16"/>
      <c r="J411" t="s">
        <v>65</v>
      </c>
      <c r="K411" t="s">
        <v>58</v>
      </c>
      <c r="L411">
        <v>2</v>
      </c>
      <c r="M411">
        <v>1</v>
      </c>
      <c r="N411" t="s">
        <v>32</v>
      </c>
      <c r="O411" t="s">
        <v>31</v>
      </c>
      <c r="P411" s="13">
        <v>1</v>
      </c>
      <c r="Q411" s="13">
        <v>1.7894736842105263</v>
      </c>
      <c r="R411" s="13">
        <v>0.42105263157894735</v>
      </c>
      <c r="S411" s="13">
        <v>1.368421052631579</v>
      </c>
      <c r="T411" s="13">
        <v>1.263157894736842</v>
      </c>
      <c r="U411" s="13">
        <v>1.5263157894736843</v>
      </c>
      <c r="V411" s="13">
        <v>-0.26315789473684226</v>
      </c>
      <c r="W411" s="13">
        <v>1.75</v>
      </c>
      <c r="X411" s="13">
        <v>1</v>
      </c>
      <c r="Y411" s="13">
        <v>0.75</v>
      </c>
      <c r="Z411" s="13">
        <v>1.8181818181818181</v>
      </c>
      <c r="AA411" s="13">
        <v>0.72727272727272729</v>
      </c>
      <c r="AB411" s="13">
        <v>1.0909090909090908</v>
      </c>
      <c r="AC411" s="13">
        <v>1.1111111111111112</v>
      </c>
      <c r="AD411" s="13">
        <v>2</v>
      </c>
      <c r="AE411" s="13">
        <v>-0.88888888888888884</v>
      </c>
      <c r="AF411" s="13">
        <v>1.4</v>
      </c>
      <c r="AG411" s="13">
        <v>1.1000000000000001</v>
      </c>
      <c r="AH411" s="13">
        <v>0.29999999999999982</v>
      </c>
      <c r="AI411" s="13">
        <v>3</v>
      </c>
      <c r="AJ411" s="13">
        <v>0</v>
      </c>
      <c r="AK411" s="13">
        <v>35</v>
      </c>
      <c r="AL411" s="13">
        <v>17</v>
      </c>
      <c r="AM411" s="13">
        <v>1.8421052631578947</v>
      </c>
      <c r="AN411" s="13">
        <v>0.89473684210526316</v>
      </c>
      <c r="AO411" s="22">
        <v>410</v>
      </c>
    </row>
    <row r="412" spans="1:41" x14ac:dyDescent="0.25">
      <c r="A412" t="s">
        <v>47</v>
      </c>
      <c r="B412" t="s">
        <v>264</v>
      </c>
      <c r="C412" t="s">
        <v>105</v>
      </c>
      <c r="D412" t="s">
        <v>100</v>
      </c>
      <c r="E412" t="s">
        <v>64</v>
      </c>
      <c r="F412" s="15">
        <v>0.60416666666666663</v>
      </c>
      <c r="G412" s="16">
        <v>2700</v>
      </c>
      <c r="H412" s="16">
        <v>8</v>
      </c>
      <c r="I412" s="16"/>
      <c r="J412" t="s">
        <v>76</v>
      </c>
      <c r="K412" t="s">
        <v>80</v>
      </c>
      <c r="L412">
        <v>2</v>
      </c>
      <c r="M412">
        <v>1</v>
      </c>
      <c r="N412" t="s">
        <v>32</v>
      </c>
      <c r="O412" t="s">
        <v>31</v>
      </c>
      <c r="P412" s="13">
        <v>1</v>
      </c>
      <c r="Q412" s="13">
        <v>1.3333333333333333</v>
      </c>
      <c r="R412" s="13">
        <v>1</v>
      </c>
      <c r="S412" s="13">
        <v>0.33333333333333326</v>
      </c>
      <c r="T412" s="13">
        <v>1.368421052631579</v>
      </c>
      <c r="U412" s="13">
        <v>0.94736842105263153</v>
      </c>
      <c r="V412" s="13">
        <v>0.42105263157894746</v>
      </c>
      <c r="W412" s="13">
        <v>1.1111111111111112</v>
      </c>
      <c r="X412" s="13">
        <v>2</v>
      </c>
      <c r="Y412" s="13">
        <v>-0.88888888888888884</v>
      </c>
      <c r="Z412" s="13">
        <v>1.5555555555555556</v>
      </c>
      <c r="AA412" s="13">
        <v>1.6666666666666667</v>
      </c>
      <c r="AB412" s="13">
        <v>-0.11111111111111116</v>
      </c>
      <c r="AC412" s="13">
        <v>1.8</v>
      </c>
      <c r="AD412" s="13">
        <v>1.2</v>
      </c>
      <c r="AE412" s="13">
        <v>0.60000000000000009</v>
      </c>
      <c r="AF412" s="13">
        <v>0.88888888888888884</v>
      </c>
      <c r="AG412" s="13">
        <v>0.66666666666666663</v>
      </c>
      <c r="AH412" s="13">
        <v>0.22222222222222221</v>
      </c>
      <c r="AI412" s="13">
        <v>3</v>
      </c>
      <c r="AJ412" s="13">
        <v>0</v>
      </c>
      <c r="AK412" s="13">
        <v>20</v>
      </c>
      <c r="AL412" s="13">
        <v>33</v>
      </c>
      <c r="AM412" s="13">
        <v>1.1111111111111112</v>
      </c>
      <c r="AN412" s="13">
        <v>1.736842105263158</v>
      </c>
      <c r="AO412" s="22">
        <v>411</v>
      </c>
    </row>
    <row r="413" spans="1:41" x14ac:dyDescent="0.25">
      <c r="A413" t="s">
        <v>47</v>
      </c>
      <c r="B413" t="s">
        <v>264</v>
      </c>
      <c r="C413" t="s">
        <v>105</v>
      </c>
      <c r="D413" t="s">
        <v>100</v>
      </c>
      <c r="E413" t="s">
        <v>64</v>
      </c>
      <c r="F413" s="15">
        <v>0.70833333333333337</v>
      </c>
      <c r="G413" s="16">
        <v>17700</v>
      </c>
      <c r="H413" s="16">
        <v>7</v>
      </c>
      <c r="I413" s="16"/>
      <c r="J413" t="s">
        <v>71</v>
      </c>
      <c r="K413" t="s">
        <v>68</v>
      </c>
      <c r="L413">
        <v>0</v>
      </c>
      <c r="M413">
        <v>0</v>
      </c>
      <c r="N413" t="s">
        <v>30</v>
      </c>
      <c r="O413" t="s">
        <v>30</v>
      </c>
      <c r="P413" s="13">
        <v>0</v>
      </c>
      <c r="Q413" s="13">
        <v>1.3928571428571428</v>
      </c>
      <c r="R413" s="13">
        <v>0.25</v>
      </c>
      <c r="S413" s="13">
        <v>1.1428571428571428</v>
      </c>
      <c r="T413" s="13">
        <v>1.0909090909090908</v>
      </c>
      <c r="U413" s="13">
        <v>1.5</v>
      </c>
      <c r="V413" s="13">
        <v>-0.40909090909090917</v>
      </c>
      <c r="W413" s="13">
        <v>1.25</v>
      </c>
      <c r="X413" s="13">
        <v>0.58333333333333337</v>
      </c>
      <c r="Y413" s="13">
        <v>0.66666666666666663</v>
      </c>
      <c r="Z413" s="13">
        <v>1.5</v>
      </c>
      <c r="AA413" s="13">
        <v>1.6875</v>
      </c>
      <c r="AB413" s="13">
        <v>-0.1875</v>
      </c>
      <c r="AC413" s="13">
        <v>1.2</v>
      </c>
      <c r="AD413" s="13">
        <v>1.4</v>
      </c>
      <c r="AE413" s="13">
        <v>-0.19999999999999996</v>
      </c>
      <c r="AF413" s="13">
        <v>1</v>
      </c>
      <c r="AG413" s="13">
        <v>1.5833333333333333</v>
      </c>
      <c r="AH413" s="13">
        <v>-0.58333333333333326</v>
      </c>
      <c r="AI413" s="13">
        <v>1</v>
      </c>
      <c r="AJ413" s="13">
        <v>1</v>
      </c>
      <c r="AK413" s="13">
        <v>39</v>
      </c>
      <c r="AL413" s="13">
        <v>25</v>
      </c>
      <c r="AM413" s="13">
        <v>1.3928571428571428</v>
      </c>
      <c r="AN413" s="13">
        <v>1.1363636363636365</v>
      </c>
      <c r="AO413" s="22">
        <v>412</v>
      </c>
    </row>
    <row r="414" spans="1:41" x14ac:dyDescent="0.25">
      <c r="A414" t="s">
        <v>47</v>
      </c>
      <c r="B414" t="s">
        <v>264</v>
      </c>
      <c r="C414" t="s">
        <v>105</v>
      </c>
      <c r="D414" t="s">
        <v>100</v>
      </c>
      <c r="E414" t="s">
        <v>64</v>
      </c>
      <c r="F414" s="15">
        <v>0.60416666666666663</v>
      </c>
      <c r="G414" s="16">
        <v>2733</v>
      </c>
      <c r="H414" s="16">
        <v>7</v>
      </c>
      <c r="I414" s="16"/>
      <c r="J414" t="s">
        <v>216</v>
      </c>
      <c r="K414" t="s">
        <v>245</v>
      </c>
      <c r="L414">
        <v>2</v>
      </c>
      <c r="M414">
        <v>2</v>
      </c>
      <c r="N414" t="s">
        <v>30</v>
      </c>
      <c r="O414" t="s">
        <v>30</v>
      </c>
      <c r="P414" s="13">
        <v>0</v>
      </c>
      <c r="Q414" s="13">
        <v>1.7894736842105263</v>
      </c>
      <c r="R414" s="13">
        <v>0.68421052631578949</v>
      </c>
      <c r="S414" s="13">
        <v>1.1052631578947367</v>
      </c>
      <c r="T414" s="13">
        <v>1.263157894736842</v>
      </c>
      <c r="U414" s="13">
        <v>1.631578947368421</v>
      </c>
      <c r="V414" s="13">
        <v>-0.36842105263157898</v>
      </c>
      <c r="W414" s="13">
        <v>1.8</v>
      </c>
      <c r="X414" s="13">
        <v>1.3</v>
      </c>
      <c r="Y414" s="13">
        <v>0.5</v>
      </c>
      <c r="Z414" s="13">
        <v>1.7777777777777777</v>
      </c>
      <c r="AA414" s="13">
        <v>2.2222222222222223</v>
      </c>
      <c r="AB414" s="13">
        <v>-0.44444444444444464</v>
      </c>
      <c r="AC414" s="13">
        <v>0.875</v>
      </c>
      <c r="AD414" s="13">
        <v>1.25</v>
      </c>
      <c r="AE414" s="13">
        <v>-0.375</v>
      </c>
      <c r="AF414" s="13">
        <v>1.5454545454545454</v>
      </c>
      <c r="AG414" s="13">
        <v>1.9090909090909092</v>
      </c>
      <c r="AH414" s="13">
        <v>-0.36363636363636376</v>
      </c>
      <c r="AI414" s="13">
        <v>1</v>
      </c>
      <c r="AJ414" s="13">
        <v>1</v>
      </c>
      <c r="AK414" s="13">
        <v>29</v>
      </c>
      <c r="AL414" s="13">
        <v>21</v>
      </c>
      <c r="AM414" s="13">
        <v>1.5263157894736843</v>
      </c>
      <c r="AN414" s="13">
        <v>1.1052631578947369</v>
      </c>
      <c r="AO414" s="22">
        <v>413</v>
      </c>
    </row>
    <row r="415" spans="1:41" x14ac:dyDescent="0.25">
      <c r="A415" t="s">
        <v>72</v>
      </c>
      <c r="B415" t="s">
        <v>324</v>
      </c>
      <c r="C415" t="s">
        <v>105</v>
      </c>
      <c r="D415" t="s">
        <v>100</v>
      </c>
      <c r="E415" t="s">
        <v>61</v>
      </c>
      <c r="F415" s="15">
        <v>0.875</v>
      </c>
      <c r="G415" s="16">
        <v>56578</v>
      </c>
      <c r="H415" s="16">
        <v>5</v>
      </c>
      <c r="I415" s="16"/>
      <c r="J415" t="s">
        <v>314</v>
      </c>
      <c r="K415" t="s">
        <v>40</v>
      </c>
      <c r="L415">
        <v>1</v>
      </c>
      <c r="M415">
        <v>2</v>
      </c>
      <c r="N415" t="s">
        <v>31</v>
      </c>
      <c r="O415" t="s">
        <v>32</v>
      </c>
      <c r="P415" s="13">
        <v>-1</v>
      </c>
      <c r="Q415" s="13">
        <v>1</v>
      </c>
      <c r="R415" s="13">
        <v>0</v>
      </c>
      <c r="S415" s="13">
        <v>1</v>
      </c>
      <c r="T415" s="13">
        <v>2.5862068965517242</v>
      </c>
      <c r="U415" s="13">
        <v>0.75862068965517238</v>
      </c>
      <c r="V415" s="13">
        <v>1.8275862068965518</v>
      </c>
      <c r="W415" s="13">
        <v>0</v>
      </c>
      <c r="X415" s="13">
        <v>0</v>
      </c>
      <c r="Y415" s="13">
        <v>0</v>
      </c>
      <c r="Z415" s="13">
        <v>1</v>
      </c>
      <c r="AA415" s="13">
        <v>3</v>
      </c>
      <c r="AB415" s="13">
        <v>-2</v>
      </c>
      <c r="AC415" s="13">
        <v>2.1538461538461537</v>
      </c>
      <c r="AD415" s="13">
        <v>0.61538461538461542</v>
      </c>
      <c r="AE415" s="13">
        <v>1.5384615384615383</v>
      </c>
      <c r="AF415" s="13">
        <v>2.9375</v>
      </c>
      <c r="AG415" s="13">
        <v>0.875</v>
      </c>
      <c r="AH415" s="13">
        <v>2.0625</v>
      </c>
      <c r="AI415" s="13">
        <v>0</v>
      </c>
      <c r="AJ415" s="13">
        <v>3</v>
      </c>
      <c r="AK415" s="13">
        <v>0</v>
      </c>
      <c r="AL415" s="13">
        <v>77</v>
      </c>
      <c r="AM415" s="13">
        <v>0</v>
      </c>
      <c r="AN415" s="13">
        <v>2.6551724137931036</v>
      </c>
      <c r="AO415" s="22">
        <v>414</v>
      </c>
    </row>
    <row r="416" spans="1:41" x14ac:dyDescent="0.25">
      <c r="A416" t="s">
        <v>72</v>
      </c>
      <c r="B416" t="s">
        <v>324</v>
      </c>
      <c r="C416" t="s">
        <v>105</v>
      </c>
      <c r="D416" t="s">
        <v>100</v>
      </c>
      <c r="E416" t="s">
        <v>61</v>
      </c>
      <c r="F416" s="15">
        <v>0.78819444444444453</v>
      </c>
      <c r="G416" s="16">
        <v>23850</v>
      </c>
      <c r="H416" s="16">
        <v>4</v>
      </c>
      <c r="I416" s="16"/>
      <c r="J416" t="s">
        <v>71</v>
      </c>
      <c r="K416" t="s">
        <v>354</v>
      </c>
      <c r="L416">
        <v>1</v>
      </c>
      <c r="M416">
        <v>0</v>
      </c>
      <c r="N416" t="s">
        <v>32</v>
      </c>
      <c r="O416" t="s">
        <v>31</v>
      </c>
      <c r="P416" s="13">
        <v>1</v>
      </c>
      <c r="Q416" s="13">
        <v>1.3448275862068966</v>
      </c>
      <c r="R416" s="13">
        <v>0.2413793103448276</v>
      </c>
      <c r="S416" s="13">
        <v>1.103448275862069</v>
      </c>
      <c r="T416" s="13">
        <v>3</v>
      </c>
      <c r="U416" s="13">
        <v>1</v>
      </c>
      <c r="V416" s="13">
        <v>2</v>
      </c>
      <c r="W416" s="13">
        <v>1.1538461538461537</v>
      </c>
      <c r="X416" s="13">
        <v>0.53846153846153844</v>
      </c>
      <c r="Y416" s="13">
        <v>0.61538461538461531</v>
      </c>
      <c r="Z416" s="13">
        <v>1.5</v>
      </c>
      <c r="AA416" s="13">
        <v>1.6875</v>
      </c>
      <c r="AB416" s="13">
        <v>-0.1875</v>
      </c>
      <c r="AC416" s="13">
        <v>3</v>
      </c>
      <c r="AD416" s="13">
        <v>1</v>
      </c>
      <c r="AE416" s="13">
        <v>2</v>
      </c>
      <c r="AF416" s="13">
        <v>0</v>
      </c>
      <c r="AG416" s="13">
        <v>0</v>
      </c>
      <c r="AH416" s="13">
        <v>0</v>
      </c>
      <c r="AI416" s="13">
        <v>3</v>
      </c>
      <c r="AJ416" s="13">
        <v>0</v>
      </c>
      <c r="AK416" s="13">
        <v>40</v>
      </c>
      <c r="AL416" s="13">
        <v>3</v>
      </c>
      <c r="AM416" s="13">
        <v>1.3793103448275863</v>
      </c>
      <c r="AN416" s="13">
        <v>3</v>
      </c>
      <c r="AO416" s="22">
        <v>415</v>
      </c>
    </row>
    <row r="417" spans="1:41" x14ac:dyDescent="0.25">
      <c r="A417" t="s">
        <v>47</v>
      </c>
      <c r="B417" t="s">
        <v>300</v>
      </c>
      <c r="C417" t="s">
        <v>105</v>
      </c>
      <c r="D417" t="s">
        <v>100</v>
      </c>
      <c r="E417" t="s">
        <v>43</v>
      </c>
      <c r="F417" s="15">
        <v>0.70833333333333337</v>
      </c>
      <c r="G417" s="16">
        <v>7048</v>
      </c>
      <c r="H417" s="16">
        <v>6</v>
      </c>
      <c r="I417" s="16"/>
      <c r="J417" t="s">
        <v>68</v>
      </c>
      <c r="K417" t="s">
        <v>56</v>
      </c>
      <c r="L417">
        <v>3</v>
      </c>
      <c r="M417">
        <v>0</v>
      </c>
      <c r="N417" t="s">
        <v>32</v>
      </c>
      <c r="O417" t="s">
        <v>31</v>
      </c>
      <c r="P417" s="13">
        <v>3</v>
      </c>
      <c r="Q417" s="13">
        <v>1.0434782608695652</v>
      </c>
      <c r="R417" s="13">
        <v>0.60869565217391308</v>
      </c>
      <c r="S417" s="13">
        <v>0.43478260869565211</v>
      </c>
      <c r="T417" s="13">
        <v>0.9</v>
      </c>
      <c r="U417" s="13">
        <v>2.1</v>
      </c>
      <c r="V417" s="13">
        <v>-1.2000000000000002</v>
      </c>
      <c r="W417" s="13">
        <v>1.2</v>
      </c>
      <c r="X417" s="13">
        <v>1.4</v>
      </c>
      <c r="Y417" s="13">
        <v>-0.19999999999999996</v>
      </c>
      <c r="Z417" s="13">
        <v>0.92307692307692313</v>
      </c>
      <c r="AA417" s="13">
        <v>1.4615384615384615</v>
      </c>
      <c r="AB417" s="13">
        <v>-0.53846153846153832</v>
      </c>
      <c r="AC417" s="13">
        <v>1</v>
      </c>
      <c r="AD417" s="13">
        <v>2.1</v>
      </c>
      <c r="AE417" s="13">
        <v>-1.1000000000000001</v>
      </c>
      <c r="AF417" s="13">
        <v>0.8</v>
      </c>
      <c r="AG417" s="13">
        <v>2.1</v>
      </c>
      <c r="AH417" s="13">
        <v>-1.3</v>
      </c>
      <c r="AI417" s="13">
        <v>3</v>
      </c>
      <c r="AJ417" s="13">
        <v>0</v>
      </c>
      <c r="AK417" s="13">
        <v>26</v>
      </c>
      <c r="AL417" s="13">
        <v>11</v>
      </c>
      <c r="AM417" s="13">
        <v>1.1304347826086956</v>
      </c>
      <c r="AN417" s="13">
        <v>0.55000000000000004</v>
      </c>
      <c r="AO417" s="22">
        <v>416</v>
      </c>
    </row>
    <row r="418" spans="1:41" x14ac:dyDescent="0.25">
      <c r="A418" t="s">
        <v>47</v>
      </c>
      <c r="B418" t="s">
        <v>300</v>
      </c>
      <c r="C418" t="s">
        <v>105</v>
      </c>
      <c r="D418" t="s">
        <v>100</v>
      </c>
      <c r="E418" t="s">
        <v>43</v>
      </c>
      <c r="F418" s="15">
        <v>0.70833333333333337</v>
      </c>
      <c r="G418" s="16">
        <v>4797</v>
      </c>
      <c r="H418" s="16">
        <v>7</v>
      </c>
      <c r="I418" s="16"/>
      <c r="J418" t="s">
        <v>0</v>
      </c>
      <c r="K418" t="s">
        <v>76</v>
      </c>
      <c r="L418">
        <v>2</v>
      </c>
      <c r="M418">
        <v>1</v>
      </c>
      <c r="N418" t="s">
        <v>32</v>
      </c>
      <c r="O418" t="s">
        <v>31</v>
      </c>
      <c r="P418" s="13">
        <v>1</v>
      </c>
      <c r="Q418" s="13">
        <v>2.125</v>
      </c>
      <c r="R418" s="13">
        <v>0.41666666666666669</v>
      </c>
      <c r="S418" s="13">
        <v>1.7083333333333333</v>
      </c>
      <c r="T418" s="13">
        <v>1.368421052631579</v>
      </c>
      <c r="U418" s="13">
        <v>1.7894736842105263</v>
      </c>
      <c r="V418" s="13">
        <v>-0.42105263157894735</v>
      </c>
      <c r="W418" s="13">
        <v>2.2000000000000002</v>
      </c>
      <c r="X418" s="13">
        <v>1</v>
      </c>
      <c r="Y418" s="13">
        <v>1.2000000000000002</v>
      </c>
      <c r="Z418" s="13">
        <v>2.0714285714285716</v>
      </c>
      <c r="AA418" s="13">
        <v>0.7142857142857143</v>
      </c>
      <c r="AB418" s="13">
        <v>1.3571428571428572</v>
      </c>
      <c r="AC418" s="13">
        <v>1.2</v>
      </c>
      <c r="AD418" s="13">
        <v>1.9</v>
      </c>
      <c r="AE418" s="13">
        <v>-0.7</v>
      </c>
      <c r="AF418" s="13">
        <v>1.5555555555555556</v>
      </c>
      <c r="AG418" s="13">
        <v>1.6666666666666667</v>
      </c>
      <c r="AH418" s="13">
        <v>-0.11111111111111116</v>
      </c>
      <c r="AI418" s="13">
        <v>3</v>
      </c>
      <c r="AJ418" s="13">
        <v>0</v>
      </c>
      <c r="AK418" s="13">
        <v>49</v>
      </c>
      <c r="AL418" s="13">
        <v>23</v>
      </c>
      <c r="AM418" s="13">
        <v>2.0416666666666665</v>
      </c>
      <c r="AN418" s="13">
        <v>1.2105263157894737</v>
      </c>
      <c r="AO418" s="22">
        <v>417</v>
      </c>
    </row>
    <row r="419" spans="1:41" x14ac:dyDescent="0.25">
      <c r="A419" t="s">
        <v>47</v>
      </c>
      <c r="B419" t="s">
        <v>300</v>
      </c>
      <c r="C419" t="s">
        <v>105</v>
      </c>
      <c r="D419" t="s">
        <v>100</v>
      </c>
      <c r="E419" t="s">
        <v>43</v>
      </c>
      <c r="F419" s="15">
        <v>0.70833333333333337</v>
      </c>
      <c r="G419" s="16">
        <v>2035.0000000000002</v>
      </c>
      <c r="H419" s="16">
        <v>7</v>
      </c>
      <c r="I419" s="16"/>
      <c r="J419" t="s">
        <v>245</v>
      </c>
      <c r="K419" t="s">
        <v>49</v>
      </c>
      <c r="L419">
        <v>0</v>
      </c>
      <c r="M419">
        <v>0</v>
      </c>
      <c r="N419" t="s">
        <v>30</v>
      </c>
      <c r="O419" t="s">
        <v>30</v>
      </c>
      <c r="P419" s="13">
        <v>0</v>
      </c>
      <c r="Q419" s="13">
        <v>1.3</v>
      </c>
      <c r="R419" s="13">
        <v>0.5</v>
      </c>
      <c r="S419" s="13">
        <v>0.8</v>
      </c>
      <c r="T419" s="13">
        <v>1.75</v>
      </c>
      <c r="U419" s="13">
        <v>1.45</v>
      </c>
      <c r="V419" s="13">
        <v>0.30000000000000004</v>
      </c>
      <c r="W419" s="13">
        <v>0.875</v>
      </c>
      <c r="X419" s="13">
        <v>1.25</v>
      </c>
      <c r="Y419" s="13">
        <v>-0.375</v>
      </c>
      <c r="Z419" s="13">
        <v>1.5833333333333333</v>
      </c>
      <c r="AA419" s="13">
        <v>1.9166666666666667</v>
      </c>
      <c r="AB419" s="13">
        <v>-0.33333333333333348</v>
      </c>
      <c r="AC419" s="13">
        <v>1.8181818181818181</v>
      </c>
      <c r="AD419" s="13">
        <v>1.5454545454545454</v>
      </c>
      <c r="AE419" s="13">
        <v>0.27272727272727271</v>
      </c>
      <c r="AF419" s="13">
        <v>1.6666666666666667</v>
      </c>
      <c r="AG419" s="13">
        <v>1.3333333333333333</v>
      </c>
      <c r="AH419" s="13">
        <v>0.33333333333333348</v>
      </c>
      <c r="AI419" s="13">
        <v>1</v>
      </c>
      <c r="AJ419" s="13">
        <v>1</v>
      </c>
      <c r="AK419" s="13">
        <v>22</v>
      </c>
      <c r="AL419" s="13">
        <v>32</v>
      </c>
      <c r="AM419" s="13">
        <v>1.1000000000000001</v>
      </c>
      <c r="AN419" s="13">
        <v>1.6</v>
      </c>
      <c r="AO419" s="22">
        <v>418</v>
      </c>
    </row>
    <row r="420" spans="1:41" x14ac:dyDescent="0.25">
      <c r="A420" t="s">
        <v>47</v>
      </c>
      <c r="B420" t="s">
        <v>265</v>
      </c>
      <c r="C420" t="s">
        <v>105</v>
      </c>
      <c r="D420" t="s">
        <v>100</v>
      </c>
      <c r="E420" t="s">
        <v>64</v>
      </c>
      <c r="F420" s="15">
        <v>0.70833333333333337</v>
      </c>
      <c r="G420" s="16">
        <v>16582</v>
      </c>
      <c r="H420" s="16">
        <v>7</v>
      </c>
      <c r="I420" s="16"/>
      <c r="J420" t="s">
        <v>80</v>
      </c>
      <c r="K420" t="s">
        <v>71</v>
      </c>
      <c r="L420">
        <v>6</v>
      </c>
      <c r="M420">
        <v>1</v>
      </c>
      <c r="N420" t="s">
        <v>32</v>
      </c>
      <c r="O420" t="s">
        <v>31</v>
      </c>
      <c r="P420" s="13">
        <v>5</v>
      </c>
      <c r="Q420" s="13">
        <v>1.35</v>
      </c>
      <c r="R420" s="13">
        <v>0.6</v>
      </c>
      <c r="S420" s="13">
        <v>0.75000000000000011</v>
      </c>
      <c r="T420" s="13">
        <v>1.3333333333333333</v>
      </c>
      <c r="U420" s="13">
        <v>1.1333333333333333</v>
      </c>
      <c r="V420" s="13">
        <v>0.19999999999999996</v>
      </c>
      <c r="W420" s="13">
        <v>1.8</v>
      </c>
      <c r="X420" s="13">
        <v>1.2</v>
      </c>
      <c r="Y420" s="13">
        <v>0.60000000000000009</v>
      </c>
      <c r="Z420" s="13">
        <v>0.9</v>
      </c>
      <c r="AA420" s="13">
        <v>0.8</v>
      </c>
      <c r="AB420" s="13">
        <v>9.9999999999999978E-2</v>
      </c>
      <c r="AC420" s="13">
        <v>1.1428571428571428</v>
      </c>
      <c r="AD420" s="13">
        <v>0.5</v>
      </c>
      <c r="AE420" s="13">
        <v>0.64285714285714279</v>
      </c>
      <c r="AF420" s="13">
        <v>1.5</v>
      </c>
      <c r="AG420" s="13">
        <v>1.6875</v>
      </c>
      <c r="AH420" s="13">
        <v>-0.1875</v>
      </c>
      <c r="AI420" s="13">
        <v>3</v>
      </c>
      <c r="AJ420" s="13">
        <v>0</v>
      </c>
      <c r="AK420" s="13">
        <v>33</v>
      </c>
      <c r="AL420" s="13">
        <v>43</v>
      </c>
      <c r="AM420" s="13">
        <v>1.65</v>
      </c>
      <c r="AN420" s="13">
        <v>1.4333333333333333</v>
      </c>
      <c r="AO420" s="22">
        <v>419</v>
      </c>
    </row>
    <row r="421" spans="1:41" x14ac:dyDescent="0.25">
      <c r="A421" t="s">
        <v>47</v>
      </c>
      <c r="B421" t="s">
        <v>265</v>
      </c>
      <c r="C421" t="s">
        <v>105</v>
      </c>
      <c r="D421" t="s">
        <v>100</v>
      </c>
      <c r="E421" t="s">
        <v>64</v>
      </c>
      <c r="F421" s="15">
        <v>0.60416666666666663</v>
      </c>
      <c r="G421" s="16">
        <v>5727</v>
      </c>
      <c r="H421" s="16">
        <v>3</v>
      </c>
      <c r="I421" s="16"/>
      <c r="J421" t="s">
        <v>40</v>
      </c>
      <c r="K421" t="s">
        <v>65</v>
      </c>
      <c r="L421">
        <v>5</v>
      </c>
      <c r="M421">
        <v>1</v>
      </c>
      <c r="N421" t="s">
        <v>32</v>
      </c>
      <c r="O421" t="s">
        <v>31</v>
      </c>
      <c r="P421" s="13">
        <v>4</v>
      </c>
      <c r="Q421" s="13">
        <v>2.5666666666666669</v>
      </c>
      <c r="R421" s="13">
        <v>0.26666666666666666</v>
      </c>
      <c r="S421" s="13">
        <v>2.3000000000000003</v>
      </c>
      <c r="T421" s="13">
        <v>1.8</v>
      </c>
      <c r="U421" s="13">
        <v>0.85</v>
      </c>
      <c r="V421" s="13">
        <v>0.95000000000000007</v>
      </c>
      <c r="W421" s="13">
        <v>2.1538461538461537</v>
      </c>
      <c r="X421" s="13">
        <v>0.61538461538461542</v>
      </c>
      <c r="Y421" s="13">
        <v>1.5384615384615383</v>
      </c>
      <c r="Z421" s="13">
        <v>2.8823529411764706</v>
      </c>
      <c r="AA421" s="13">
        <v>0.88235294117647056</v>
      </c>
      <c r="AB421" s="13">
        <v>2</v>
      </c>
      <c r="AC421" s="13">
        <v>1.7777777777777777</v>
      </c>
      <c r="AD421" s="13">
        <v>1</v>
      </c>
      <c r="AE421" s="13">
        <v>0.77777777777777768</v>
      </c>
      <c r="AF421" s="13">
        <v>1.8181818181818181</v>
      </c>
      <c r="AG421" s="13">
        <v>0.72727272727272729</v>
      </c>
      <c r="AH421" s="13">
        <v>1.0909090909090908</v>
      </c>
      <c r="AI421" s="13">
        <v>3</v>
      </c>
      <c r="AJ421" s="13">
        <v>0</v>
      </c>
      <c r="AK421" s="13">
        <v>80</v>
      </c>
      <c r="AL421" s="13">
        <v>38</v>
      </c>
      <c r="AM421" s="13">
        <v>2.6666666666666665</v>
      </c>
      <c r="AN421" s="13">
        <v>1.9</v>
      </c>
      <c r="AO421" s="22">
        <v>420</v>
      </c>
    </row>
    <row r="422" spans="1:41" x14ac:dyDescent="0.25">
      <c r="A422" t="s">
        <v>47</v>
      </c>
      <c r="B422" t="s">
        <v>265</v>
      </c>
      <c r="C422" t="s">
        <v>105</v>
      </c>
      <c r="D422" t="s">
        <v>100</v>
      </c>
      <c r="E422" t="s">
        <v>64</v>
      </c>
      <c r="F422" s="15">
        <v>0.60416666666666663</v>
      </c>
      <c r="G422" s="16">
        <v>2543</v>
      </c>
      <c r="H422" s="16">
        <v>8</v>
      </c>
      <c r="I422" s="16"/>
      <c r="J422" t="s">
        <v>58</v>
      </c>
      <c r="K422" t="s">
        <v>216</v>
      </c>
      <c r="L422">
        <v>6</v>
      </c>
      <c r="M422">
        <v>1</v>
      </c>
      <c r="N422" t="s">
        <v>32</v>
      </c>
      <c r="O422" t="s">
        <v>31</v>
      </c>
      <c r="P422" s="13">
        <v>5</v>
      </c>
      <c r="Q422" s="13">
        <v>1.25</v>
      </c>
      <c r="R422" s="13">
        <v>0.9</v>
      </c>
      <c r="S422" s="13">
        <v>0.35</v>
      </c>
      <c r="T422" s="13">
        <v>1.8</v>
      </c>
      <c r="U422" s="13">
        <v>1.75</v>
      </c>
      <c r="V422" s="13">
        <v>5.0000000000000044E-2</v>
      </c>
      <c r="W422" s="13">
        <v>1.1111111111111112</v>
      </c>
      <c r="X422" s="13">
        <v>2</v>
      </c>
      <c r="Y422" s="13">
        <v>-0.88888888888888884</v>
      </c>
      <c r="Z422" s="13">
        <v>1.3636363636363635</v>
      </c>
      <c r="AA422" s="13">
        <v>1.1818181818181819</v>
      </c>
      <c r="AB422" s="13">
        <v>0.18181818181818166</v>
      </c>
      <c r="AC422" s="13">
        <v>1.8181818181818181</v>
      </c>
      <c r="AD422" s="13">
        <v>1.3636363636363635</v>
      </c>
      <c r="AE422" s="13">
        <v>0.45454545454545459</v>
      </c>
      <c r="AF422" s="13">
        <v>1.7777777777777777</v>
      </c>
      <c r="AG422" s="13">
        <v>2.2222222222222223</v>
      </c>
      <c r="AH422" s="13">
        <v>-0.44444444444444464</v>
      </c>
      <c r="AI422" s="13">
        <v>3</v>
      </c>
      <c r="AJ422" s="13">
        <v>0</v>
      </c>
      <c r="AK422" s="13">
        <v>17</v>
      </c>
      <c r="AL422" s="13">
        <v>30</v>
      </c>
      <c r="AM422" s="13">
        <v>0.85</v>
      </c>
      <c r="AN422" s="13">
        <v>1.5</v>
      </c>
      <c r="AO422" s="22">
        <v>421</v>
      </c>
    </row>
    <row r="423" spans="1:41" x14ac:dyDescent="0.25">
      <c r="A423" t="s">
        <v>72</v>
      </c>
      <c r="B423" t="s">
        <v>325</v>
      </c>
      <c r="C423" t="s">
        <v>267</v>
      </c>
      <c r="D423" t="s">
        <v>106</v>
      </c>
      <c r="E423" t="s">
        <v>61</v>
      </c>
      <c r="F423" s="15">
        <v>0.875</v>
      </c>
      <c r="G423" s="16">
        <v>16457</v>
      </c>
      <c r="H423" s="16">
        <v>60</v>
      </c>
      <c r="I423" s="16"/>
      <c r="J423" t="s">
        <v>326</v>
      </c>
      <c r="K423" t="s">
        <v>40</v>
      </c>
      <c r="L423">
        <v>2</v>
      </c>
      <c r="M423">
        <v>1</v>
      </c>
      <c r="N423" t="s">
        <v>32</v>
      </c>
      <c r="O423" t="s">
        <v>31</v>
      </c>
      <c r="P423" s="13">
        <v>1</v>
      </c>
      <c r="Q423" s="13">
        <v>0</v>
      </c>
      <c r="R423" s="13">
        <v>0</v>
      </c>
      <c r="S423" s="13">
        <v>0</v>
      </c>
      <c r="T423" s="13">
        <v>2.6451612903225805</v>
      </c>
      <c r="U423" s="13">
        <v>0.77419354838709675</v>
      </c>
      <c r="V423" s="13">
        <v>1.8709677419354838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2.3571428571428572</v>
      </c>
      <c r="AD423" s="13">
        <v>0.6428571428571429</v>
      </c>
      <c r="AE423" s="13">
        <v>1.7142857142857144</v>
      </c>
      <c r="AF423" s="13">
        <v>2.8823529411764706</v>
      </c>
      <c r="AG423" s="13">
        <v>0.88235294117647056</v>
      </c>
      <c r="AH423" s="13">
        <v>2</v>
      </c>
      <c r="AI423" s="13">
        <v>3</v>
      </c>
      <c r="AJ423" s="13">
        <v>0</v>
      </c>
      <c r="AK423" s="13">
        <v>0</v>
      </c>
      <c r="AL423" s="13">
        <v>83</v>
      </c>
      <c r="AM423" s="13">
        <v>0</v>
      </c>
      <c r="AN423" s="13">
        <v>2.6774193548387095</v>
      </c>
      <c r="AO423" s="22">
        <v>422</v>
      </c>
    </row>
    <row r="424" spans="1:41" x14ac:dyDescent="0.25">
      <c r="A424" t="s">
        <v>72</v>
      </c>
      <c r="B424" t="s">
        <v>325</v>
      </c>
      <c r="C424" t="s">
        <v>267</v>
      </c>
      <c r="D424" t="s">
        <v>106</v>
      </c>
      <c r="E424" t="s">
        <v>61</v>
      </c>
      <c r="F424" s="15">
        <v>0.78819444444444453</v>
      </c>
      <c r="G424" s="16">
        <v>23850</v>
      </c>
      <c r="H424" s="16">
        <v>60</v>
      </c>
      <c r="I424" s="16"/>
      <c r="J424" t="s">
        <v>71</v>
      </c>
      <c r="K424" t="s">
        <v>356</v>
      </c>
      <c r="L424">
        <v>0</v>
      </c>
      <c r="M424">
        <v>1</v>
      </c>
      <c r="N424" t="s">
        <v>31</v>
      </c>
      <c r="O424" t="s">
        <v>32</v>
      </c>
      <c r="P424" s="13">
        <v>-1</v>
      </c>
      <c r="Q424" s="13">
        <v>1.3225806451612903</v>
      </c>
      <c r="R424" s="13">
        <v>0.22580645161290322</v>
      </c>
      <c r="S424" s="13">
        <v>1.096774193548387</v>
      </c>
      <c r="T424" s="13">
        <v>0</v>
      </c>
      <c r="U424" s="13">
        <v>0</v>
      </c>
      <c r="V424" s="13">
        <v>0</v>
      </c>
      <c r="W424" s="13">
        <v>1.1428571428571428</v>
      </c>
      <c r="X424" s="13">
        <v>0.5</v>
      </c>
      <c r="Y424" s="13">
        <v>0.64285714285714279</v>
      </c>
      <c r="Z424" s="13">
        <v>1.4705882352941178</v>
      </c>
      <c r="AA424" s="13">
        <v>1.9411764705882353</v>
      </c>
      <c r="AB424" s="13">
        <v>-0.47058823529411753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3</v>
      </c>
      <c r="AK424" s="13">
        <v>43</v>
      </c>
      <c r="AL424" s="13">
        <v>0</v>
      </c>
      <c r="AM424" s="13">
        <v>1.3870967741935485</v>
      </c>
      <c r="AN424" s="13">
        <v>0</v>
      </c>
      <c r="AO424" s="22">
        <v>423</v>
      </c>
    </row>
    <row r="425" spans="1:41" x14ac:dyDescent="0.25">
      <c r="A425" t="s">
        <v>41</v>
      </c>
      <c r="B425" t="s">
        <v>266</v>
      </c>
      <c r="C425" t="s">
        <v>267</v>
      </c>
      <c r="D425" t="s">
        <v>106</v>
      </c>
      <c r="E425" t="s">
        <v>141</v>
      </c>
      <c r="F425" s="15">
        <v>0.79166666666666663</v>
      </c>
      <c r="G425" s="16">
        <v>12295</v>
      </c>
      <c r="H425" s="16">
        <v>61</v>
      </c>
      <c r="I425" s="16"/>
      <c r="J425" t="s">
        <v>268</v>
      </c>
      <c r="K425" t="s">
        <v>80</v>
      </c>
      <c r="L425">
        <v>2</v>
      </c>
      <c r="M425">
        <v>1</v>
      </c>
      <c r="N425" t="s">
        <v>32</v>
      </c>
      <c r="O425" t="s">
        <v>31</v>
      </c>
      <c r="P425" s="13">
        <v>1</v>
      </c>
      <c r="Q425" s="13">
        <v>0</v>
      </c>
      <c r="R425" s="13">
        <v>0</v>
      </c>
      <c r="S425" s="13">
        <v>0</v>
      </c>
      <c r="T425" s="13">
        <v>1.5714285714285714</v>
      </c>
      <c r="U425" s="13">
        <v>1</v>
      </c>
      <c r="V425" s="13">
        <v>0.5714285714285714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2.1818181818181817</v>
      </c>
      <c r="AD425" s="13">
        <v>1.1818181818181819</v>
      </c>
      <c r="AE425" s="13">
        <v>0.99999999999999978</v>
      </c>
      <c r="AF425" s="13">
        <v>0.9</v>
      </c>
      <c r="AG425" s="13">
        <v>0.8</v>
      </c>
      <c r="AH425" s="13">
        <v>9.9999999999999978E-2</v>
      </c>
      <c r="AI425" s="13">
        <v>3</v>
      </c>
      <c r="AJ425" s="13">
        <v>0</v>
      </c>
      <c r="AK425" s="13">
        <v>0</v>
      </c>
      <c r="AL425" s="13">
        <v>36</v>
      </c>
      <c r="AM425" s="13">
        <v>0</v>
      </c>
      <c r="AN425" s="13">
        <v>1.7142857142857142</v>
      </c>
      <c r="AO425" s="22">
        <v>424</v>
      </c>
    </row>
    <row r="426" spans="1:41" x14ac:dyDescent="0.25">
      <c r="A426" t="s">
        <v>41</v>
      </c>
      <c r="B426" t="s">
        <v>343</v>
      </c>
      <c r="C426" t="s">
        <v>267</v>
      </c>
      <c r="D426" t="s">
        <v>106</v>
      </c>
      <c r="E426" t="s">
        <v>43</v>
      </c>
      <c r="F426" s="15">
        <v>0.5</v>
      </c>
      <c r="G426" s="16">
        <v>5328</v>
      </c>
      <c r="H426" s="16">
        <v>63</v>
      </c>
      <c r="I426" s="16"/>
      <c r="J426" t="s">
        <v>0</v>
      </c>
      <c r="K426" t="s">
        <v>65</v>
      </c>
      <c r="L426">
        <v>6</v>
      </c>
      <c r="M426">
        <v>0</v>
      </c>
      <c r="N426" t="s">
        <v>32</v>
      </c>
      <c r="O426" t="s">
        <v>31</v>
      </c>
      <c r="P426" s="13">
        <v>6</v>
      </c>
      <c r="Q426" s="13">
        <v>2.12</v>
      </c>
      <c r="R426" s="13">
        <v>0.44</v>
      </c>
      <c r="S426" s="13">
        <v>1.6800000000000002</v>
      </c>
      <c r="T426" s="13">
        <v>1.7619047619047619</v>
      </c>
      <c r="U426" s="13">
        <v>1.0476190476190477</v>
      </c>
      <c r="V426" s="13">
        <v>0.71428571428571419</v>
      </c>
      <c r="W426" s="13">
        <v>2.1818181818181817</v>
      </c>
      <c r="X426" s="13">
        <v>1</v>
      </c>
      <c r="Y426" s="13">
        <v>1.1818181818181817</v>
      </c>
      <c r="Z426" s="13">
        <v>2.0714285714285716</v>
      </c>
      <c r="AA426" s="13">
        <v>0.7142857142857143</v>
      </c>
      <c r="AB426" s="13">
        <v>1.3571428571428572</v>
      </c>
      <c r="AC426" s="13">
        <v>1.7777777777777777</v>
      </c>
      <c r="AD426" s="13">
        <v>1</v>
      </c>
      <c r="AE426" s="13">
        <v>0.77777777777777768</v>
      </c>
      <c r="AF426" s="13">
        <v>1.75</v>
      </c>
      <c r="AG426" s="13">
        <v>1.0833333333333333</v>
      </c>
      <c r="AH426" s="13">
        <v>0.66666666666666674</v>
      </c>
      <c r="AI426" s="13">
        <v>3</v>
      </c>
      <c r="AJ426" s="13">
        <v>0</v>
      </c>
      <c r="AK426" s="13">
        <v>52</v>
      </c>
      <c r="AL426" s="13">
        <v>38</v>
      </c>
      <c r="AM426" s="13">
        <v>2.08</v>
      </c>
      <c r="AN426" s="13">
        <v>1.8095238095238095</v>
      </c>
      <c r="AO426" s="22">
        <v>425</v>
      </c>
    </row>
    <row r="427" spans="1:41" x14ac:dyDescent="0.25">
      <c r="A427" t="s">
        <v>41</v>
      </c>
      <c r="B427" t="s">
        <v>327</v>
      </c>
      <c r="C427" t="s">
        <v>267</v>
      </c>
      <c r="D427" t="s">
        <v>106</v>
      </c>
      <c r="E427" t="s">
        <v>64</v>
      </c>
      <c r="F427" s="15">
        <v>0.625</v>
      </c>
      <c r="G427" s="16">
        <v>2170</v>
      </c>
      <c r="H427" s="16">
        <v>3</v>
      </c>
      <c r="I427" s="16"/>
      <c r="J427" t="s">
        <v>199</v>
      </c>
      <c r="K427" t="s">
        <v>40</v>
      </c>
      <c r="L427">
        <v>1</v>
      </c>
      <c r="M427">
        <v>2</v>
      </c>
      <c r="N427" t="s">
        <v>31</v>
      </c>
      <c r="O427" t="s">
        <v>32</v>
      </c>
      <c r="P427" s="13">
        <v>-1</v>
      </c>
      <c r="Q427" s="13">
        <v>0</v>
      </c>
      <c r="R427" s="13">
        <v>0</v>
      </c>
      <c r="S427" s="13">
        <v>0</v>
      </c>
      <c r="T427" s="13">
        <v>2.59375</v>
      </c>
      <c r="U427" s="13">
        <v>0.8125</v>
      </c>
      <c r="V427" s="13">
        <v>1.78125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2.3571428571428572</v>
      </c>
      <c r="AD427" s="13">
        <v>0.6428571428571429</v>
      </c>
      <c r="AE427" s="13">
        <v>1.7142857142857144</v>
      </c>
      <c r="AF427" s="13">
        <v>2.7777777777777777</v>
      </c>
      <c r="AG427" s="13">
        <v>0.94444444444444442</v>
      </c>
      <c r="AH427" s="13">
        <v>1.8333333333333333</v>
      </c>
      <c r="AI427" s="13">
        <v>0</v>
      </c>
      <c r="AJ427" s="13">
        <v>3</v>
      </c>
      <c r="AK427" s="13">
        <v>0</v>
      </c>
      <c r="AL427" s="13">
        <v>83</v>
      </c>
      <c r="AM427" s="13">
        <v>0</v>
      </c>
      <c r="AN427" s="13">
        <v>2.59375</v>
      </c>
      <c r="AO427" s="22">
        <v>426</v>
      </c>
    </row>
    <row r="428" spans="1:41" x14ac:dyDescent="0.25">
      <c r="A428" t="s">
        <v>41</v>
      </c>
      <c r="B428" t="s">
        <v>327</v>
      </c>
      <c r="C428" t="s">
        <v>267</v>
      </c>
      <c r="D428" t="s">
        <v>106</v>
      </c>
      <c r="E428" t="s">
        <v>64</v>
      </c>
      <c r="F428" s="15">
        <v>0.71875</v>
      </c>
      <c r="G428" s="16">
        <v>12700</v>
      </c>
      <c r="H428" s="16">
        <v>3</v>
      </c>
      <c r="I428" s="16"/>
      <c r="J428" t="s">
        <v>71</v>
      </c>
      <c r="K428" t="s">
        <v>216</v>
      </c>
      <c r="L428">
        <v>5</v>
      </c>
      <c r="M428">
        <v>2</v>
      </c>
      <c r="N428" t="s">
        <v>32</v>
      </c>
      <c r="O428" t="s">
        <v>31</v>
      </c>
      <c r="P428" s="13">
        <v>3</v>
      </c>
      <c r="Q428" s="13">
        <v>1.28125</v>
      </c>
      <c r="R428" s="13">
        <v>0.25</v>
      </c>
      <c r="S428" s="13">
        <v>1.03125</v>
      </c>
      <c r="T428" s="13">
        <v>1.7619047619047619</v>
      </c>
      <c r="U428" s="13">
        <v>1.9523809523809523</v>
      </c>
      <c r="V428" s="13">
        <v>-0.19047619047619047</v>
      </c>
      <c r="W428" s="13">
        <v>1.0666666666666667</v>
      </c>
      <c r="X428" s="13">
        <v>0.53333333333333333</v>
      </c>
      <c r="Y428" s="13">
        <v>0.53333333333333333</v>
      </c>
      <c r="Z428" s="13">
        <v>1.4705882352941178</v>
      </c>
      <c r="AA428" s="13">
        <v>1.9411764705882353</v>
      </c>
      <c r="AB428" s="13">
        <v>-0.47058823529411753</v>
      </c>
      <c r="AC428" s="13">
        <v>1.8181818181818181</v>
      </c>
      <c r="AD428" s="13">
        <v>1.3636363636363635</v>
      </c>
      <c r="AE428" s="13">
        <v>0.45454545454545459</v>
      </c>
      <c r="AF428" s="13">
        <v>1.7</v>
      </c>
      <c r="AG428" s="13">
        <v>2.6</v>
      </c>
      <c r="AH428" s="13">
        <v>-0.90000000000000013</v>
      </c>
      <c r="AI428" s="13">
        <v>3</v>
      </c>
      <c r="AJ428" s="13">
        <v>0</v>
      </c>
      <c r="AK428" s="13">
        <v>43</v>
      </c>
      <c r="AL428" s="13">
        <v>30</v>
      </c>
      <c r="AM428" s="13">
        <v>1.34375</v>
      </c>
      <c r="AN428" s="13">
        <v>1.4285714285714286</v>
      </c>
      <c r="AO428" s="22">
        <v>427</v>
      </c>
    </row>
    <row r="429" spans="1:41" x14ac:dyDescent="0.25">
      <c r="A429" t="s">
        <v>72</v>
      </c>
      <c r="B429" t="s">
        <v>328</v>
      </c>
      <c r="C429" t="s">
        <v>267</v>
      </c>
      <c r="D429" t="s">
        <v>106</v>
      </c>
      <c r="E429" t="s">
        <v>61</v>
      </c>
      <c r="F429" s="15">
        <v>0.78819444444444453</v>
      </c>
      <c r="G429" s="16">
        <v>24717</v>
      </c>
      <c r="H429" s="16">
        <v>4</v>
      </c>
      <c r="I429" s="16"/>
      <c r="J429" t="s">
        <v>40</v>
      </c>
      <c r="K429" t="s">
        <v>326</v>
      </c>
      <c r="L429">
        <v>4</v>
      </c>
      <c r="M429">
        <v>0</v>
      </c>
      <c r="N429" t="s">
        <v>32</v>
      </c>
      <c r="O429" t="s">
        <v>31</v>
      </c>
      <c r="P429" s="13">
        <v>4</v>
      </c>
      <c r="Q429" s="13">
        <v>2.5757575757575757</v>
      </c>
      <c r="R429" s="13">
        <v>0.27272727272727271</v>
      </c>
      <c r="S429" s="13">
        <v>2.3030303030303028</v>
      </c>
      <c r="T429" s="13">
        <v>2</v>
      </c>
      <c r="U429" s="13">
        <v>1</v>
      </c>
      <c r="V429" s="13">
        <v>1</v>
      </c>
      <c r="W429" s="13">
        <v>2.3571428571428572</v>
      </c>
      <c r="X429" s="13">
        <v>0.6428571428571429</v>
      </c>
      <c r="Y429" s="13">
        <v>1.7142857142857144</v>
      </c>
      <c r="Z429" s="13">
        <v>2.736842105263158</v>
      </c>
      <c r="AA429" s="13">
        <v>0.94736842105263153</v>
      </c>
      <c r="AB429" s="13">
        <v>1.7894736842105265</v>
      </c>
      <c r="AC429" s="13">
        <v>2</v>
      </c>
      <c r="AD429" s="13">
        <v>1</v>
      </c>
      <c r="AE429" s="13">
        <v>1</v>
      </c>
      <c r="AF429" s="13">
        <v>0</v>
      </c>
      <c r="AG429" s="13">
        <v>0</v>
      </c>
      <c r="AH429" s="13">
        <v>0</v>
      </c>
      <c r="AI429" s="13">
        <v>3</v>
      </c>
      <c r="AJ429" s="13">
        <v>0</v>
      </c>
      <c r="AK429" s="13">
        <v>86</v>
      </c>
      <c r="AL429" s="13">
        <v>3</v>
      </c>
      <c r="AM429" s="13">
        <v>2.606060606060606</v>
      </c>
      <c r="AN429" s="13">
        <v>3</v>
      </c>
      <c r="AO429" s="22">
        <v>428</v>
      </c>
    </row>
    <row r="430" spans="1:41" x14ac:dyDescent="0.25">
      <c r="A430" t="s">
        <v>47</v>
      </c>
      <c r="B430" t="s">
        <v>269</v>
      </c>
      <c r="C430" t="s">
        <v>267</v>
      </c>
      <c r="D430" t="s">
        <v>106</v>
      </c>
      <c r="E430" t="s">
        <v>141</v>
      </c>
      <c r="F430" s="15">
        <v>0.8125</v>
      </c>
      <c r="G430" s="16">
        <v>6009</v>
      </c>
      <c r="H430" s="16">
        <v>7</v>
      </c>
      <c r="I430" s="16"/>
      <c r="J430" t="s">
        <v>0</v>
      </c>
      <c r="K430" t="s">
        <v>80</v>
      </c>
      <c r="L430">
        <v>2</v>
      </c>
      <c r="M430">
        <v>0</v>
      </c>
      <c r="N430" t="s">
        <v>32</v>
      </c>
      <c r="O430" t="s">
        <v>31</v>
      </c>
      <c r="P430" s="13">
        <v>2</v>
      </c>
      <c r="Q430" s="13">
        <v>2.2692307692307692</v>
      </c>
      <c r="R430" s="13">
        <v>0.42307692307692307</v>
      </c>
      <c r="S430" s="13">
        <v>1.846153846153846</v>
      </c>
      <c r="T430" s="13">
        <v>1.5454545454545454</v>
      </c>
      <c r="U430" s="13">
        <v>1.0454545454545454</v>
      </c>
      <c r="V430" s="13">
        <v>0.5</v>
      </c>
      <c r="W430" s="13">
        <v>2.5</v>
      </c>
      <c r="X430" s="13">
        <v>0.91666666666666663</v>
      </c>
      <c r="Y430" s="13">
        <v>1.5833333333333335</v>
      </c>
      <c r="Z430" s="13">
        <v>2.0714285714285716</v>
      </c>
      <c r="AA430" s="13">
        <v>0.7142857142857143</v>
      </c>
      <c r="AB430" s="13">
        <v>1.3571428571428572</v>
      </c>
      <c r="AC430" s="13">
        <v>2.1818181818181817</v>
      </c>
      <c r="AD430" s="13">
        <v>1.1818181818181819</v>
      </c>
      <c r="AE430" s="13">
        <v>0.99999999999999978</v>
      </c>
      <c r="AF430" s="13">
        <v>0.90909090909090906</v>
      </c>
      <c r="AG430" s="13">
        <v>0.90909090909090906</v>
      </c>
      <c r="AH430" s="13">
        <v>0</v>
      </c>
      <c r="AI430" s="13">
        <v>3</v>
      </c>
      <c r="AJ430" s="13">
        <v>0</v>
      </c>
      <c r="AK430" s="13">
        <v>55</v>
      </c>
      <c r="AL430" s="13">
        <v>36</v>
      </c>
      <c r="AM430" s="13">
        <v>2.1153846153846154</v>
      </c>
      <c r="AN430" s="13">
        <v>1.6363636363636365</v>
      </c>
      <c r="AO430" s="22">
        <v>429</v>
      </c>
    </row>
    <row r="431" spans="1:41" x14ac:dyDescent="0.25">
      <c r="A431" t="s">
        <v>47</v>
      </c>
      <c r="B431" t="s">
        <v>347</v>
      </c>
      <c r="C431" t="s">
        <v>267</v>
      </c>
      <c r="D431" t="s">
        <v>106</v>
      </c>
      <c r="E431" t="s">
        <v>43</v>
      </c>
      <c r="F431" s="15">
        <v>0.70833333333333337</v>
      </c>
      <c r="G431" s="16">
        <v>3198</v>
      </c>
      <c r="H431" s="16">
        <v>70</v>
      </c>
      <c r="I431" s="16"/>
      <c r="J431" t="s">
        <v>49</v>
      </c>
      <c r="K431" t="s">
        <v>58</v>
      </c>
      <c r="L431">
        <v>0</v>
      </c>
      <c r="M431">
        <v>0</v>
      </c>
      <c r="N431" t="s">
        <v>30</v>
      </c>
      <c r="O431" t="s">
        <v>30</v>
      </c>
      <c r="P431" s="13">
        <v>0</v>
      </c>
      <c r="Q431" s="13">
        <v>1.6666666666666667</v>
      </c>
      <c r="R431" s="13">
        <v>0.80952380952380953</v>
      </c>
      <c r="S431" s="13">
        <v>0.85714285714285721</v>
      </c>
      <c r="T431" s="13">
        <v>1.4761904761904763</v>
      </c>
      <c r="U431" s="13">
        <v>1.5238095238095237</v>
      </c>
      <c r="V431" s="13">
        <v>-4.761904761904745E-2</v>
      </c>
      <c r="W431" s="13">
        <v>1.8181818181818181</v>
      </c>
      <c r="X431" s="13">
        <v>1.5454545454545454</v>
      </c>
      <c r="Y431" s="13">
        <v>0.27272727272727271</v>
      </c>
      <c r="Z431" s="13">
        <v>1.5</v>
      </c>
      <c r="AA431" s="13">
        <v>1.2</v>
      </c>
      <c r="AB431" s="13">
        <v>0.30000000000000004</v>
      </c>
      <c r="AC431" s="13">
        <v>1.6</v>
      </c>
      <c r="AD431" s="13">
        <v>1.9</v>
      </c>
      <c r="AE431" s="13">
        <v>-0.29999999999999982</v>
      </c>
      <c r="AF431" s="13">
        <v>1.3636363636363635</v>
      </c>
      <c r="AG431" s="13">
        <v>1.1818181818181819</v>
      </c>
      <c r="AH431" s="13">
        <v>0.18181818181818166</v>
      </c>
      <c r="AI431" s="13">
        <v>1</v>
      </c>
      <c r="AJ431" s="13">
        <v>1</v>
      </c>
      <c r="AK431" s="13">
        <v>33</v>
      </c>
      <c r="AL431" s="13">
        <v>20</v>
      </c>
      <c r="AM431" s="13">
        <v>1.5714285714285714</v>
      </c>
      <c r="AN431" s="13">
        <v>0.95238095238095233</v>
      </c>
      <c r="AO431" s="22">
        <v>430</v>
      </c>
    </row>
    <row r="432" spans="1:41" x14ac:dyDescent="0.25">
      <c r="A432" t="s">
        <v>47</v>
      </c>
      <c r="B432" t="s">
        <v>347</v>
      </c>
      <c r="C432" t="s">
        <v>267</v>
      </c>
      <c r="D432" t="s">
        <v>106</v>
      </c>
      <c r="E432" t="s">
        <v>43</v>
      </c>
      <c r="F432" s="15">
        <v>0.70833333333333337</v>
      </c>
      <c r="G432" s="16">
        <v>1957</v>
      </c>
      <c r="H432" s="16">
        <v>70</v>
      </c>
      <c r="I432" s="16"/>
      <c r="J432" t="s">
        <v>56</v>
      </c>
      <c r="K432" t="s">
        <v>245</v>
      </c>
      <c r="L432">
        <v>3</v>
      </c>
      <c r="M432">
        <v>0</v>
      </c>
      <c r="N432" t="s">
        <v>32</v>
      </c>
      <c r="O432" t="s">
        <v>31</v>
      </c>
      <c r="P432" s="13">
        <v>3</v>
      </c>
      <c r="Q432" s="13">
        <v>0.8571428571428571</v>
      </c>
      <c r="R432" s="13">
        <v>1</v>
      </c>
      <c r="S432" s="13">
        <v>-0.1428571428571429</v>
      </c>
      <c r="T432" s="13">
        <v>1.2380952380952381</v>
      </c>
      <c r="U432" s="13">
        <v>1.5714285714285714</v>
      </c>
      <c r="V432" s="13">
        <v>-0.33333333333333326</v>
      </c>
      <c r="W432" s="13">
        <v>1</v>
      </c>
      <c r="X432" s="13">
        <v>2.1</v>
      </c>
      <c r="Y432" s="13">
        <v>-1.1000000000000001</v>
      </c>
      <c r="Z432" s="13">
        <v>0.72727272727272729</v>
      </c>
      <c r="AA432" s="13">
        <v>2.1818181818181817</v>
      </c>
      <c r="AB432" s="13">
        <v>-1.4545454545454544</v>
      </c>
      <c r="AC432" s="13">
        <v>0.77777777777777779</v>
      </c>
      <c r="AD432" s="13">
        <v>1.1111111111111112</v>
      </c>
      <c r="AE432" s="13">
        <v>-0.33333333333333337</v>
      </c>
      <c r="AF432" s="13">
        <v>1.5833333333333333</v>
      </c>
      <c r="AG432" s="13">
        <v>1.9166666666666667</v>
      </c>
      <c r="AH432" s="13">
        <v>-0.33333333333333348</v>
      </c>
      <c r="AI432" s="13">
        <v>3</v>
      </c>
      <c r="AJ432" s="13">
        <v>0</v>
      </c>
      <c r="AK432" s="13">
        <v>11</v>
      </c>
      <c r="AL432" s="13">
        <v>23</v>
      </c>
      <c r="AM432" s="13">
        <v>0.52380952380952384</v>
      </c>
      <c r="AN432" s="13">
        <v>1.0952380952380953</v>
      </c>
      <c r="AO432" s="22">
        <v>431</v>
      </c>
    </row>
    <row r="433" spans="1:41" x14ac:dyDescent="0.25">
      <c r="A433" t="s">
        <v>47</v>
      </c>
      <c r="B433" t="s">
        <v>301</v>
      </c>
      <c r="C433" t="s">
        <v>267</v>
      </c>
      <c r="D433" t="s">
        <v>106</v>
      </c>
      <c r="E433" t="s">
        <v>64</v>
      </c>
      <c r="F433" s="15">
        <v>0.60416666666666663</v>
      </c>
      <c r="G433" s="16">
        <v>6200</v>
      </c>
      <c r="H433" s="16">
        <v>71</v>
      </c>
      <c r="I433" s="16"/>
      <c r="J433" t="s">
        <v>76</v>
      </c>
      <c r="K433" t="s">
        <v>68</v>
      </c>
      <c r="L433">
        <v>1</v>
      </c>
      <c r="M433">
        <v>1</v>
      </c>
      <c r="N433" t="s">
        <v>30</v>
      </c>
      <c r="O433" t="s">
        <v>30</v>
      </c>
      <c r="P433" s="13">
        <v>0</v>
      </c>
      <c r="Q433" s="13">
        <v>1.35</v>
      </c>
      <c r="R433" s="13">
        <v>0.95</v>
      </c>
      <c r="S433" s="13">
        <v>0.40000000000000013</v>
      </c>
      <c r="T433" s="13">
        <v>1.125</v>
      </c>
      <c r="U433" s="13">
        <v>1.375</v>
      </c>
      <c r="V433" s="13">
        <v>-0.25</v>
      </c>
      <c r="W433" s="13">
        <v>1.2</v>
      </c>
      <c r="X433" s="13">
        <v>1.9</v>
      </c>
      <c r="Y433" s="13">
        <v>-0.7</v>
      </c>
      <c r="Z433" s="13">
        <v>1.5</v>
      </c>
      <c r="AA433" s="13">
        <v>1.7</v>
      </c>
      <c r="AB433" s="13">
        <v>-0.19999999999999996</v>
      </c>
      <c r="AC433" s="13">
        <v>1.3636363636363635</v>
      </c>
      <c r="AD433" s="13">
        <v>1.2727272727272727</v>
      </c>
      <c r="AE433" s="13">
        <v>9.0909090909090828E-2</v>
      </c>
      <c r="AF433" s="13">
        <v>0.92307692307692313</v>
      </c>
      <c r="AG433" s="13">
        <v>1.4615384615384615</v>
      </c>
      <c r="AH433" s="13">
        <v>-0.53846153846153832</v>
      </c>
      <c r="AI433" s="13">
        <v>1</v>
      </c>
      <c r="AJ433" s="13">
        <v>1</v>
      </c>
      <c r="AK433" s="13">
        <v>23</v>
      </c>
      <c r="AL433" s="13">
        <v>29</v>
      </c>
      <c r="AM433" s="13">
        <v>1.1499999999999999</v>
      </c>
      <c r="AN433" s="13">
        <v>1.2083333333333333</v>
      </c>
      <c r="AO433" s="22">
        <v>432</v>
      </c>
    </row>
    <row r="434" spans="1:41" x14ac:dyDescent="0.25">
      <c r="A434" t="s">
        <v>47</v>
      </c>
      <c r="B434" t="s">
        <v>301</v>
      </c>
      <c r="C434" t="s">
        <v>267</v>
      </c>
      <c r="D434" t="s">
        <v>106</v>
      </c>
      <c r="E434" t="s">
        <v>64</v>
      </c>
      <c r="F434" s="15">
        <v>0.70833333333333337</v>
      </c>
      <c r="G434" s="16">
        <v>19440</v>
      </c>
      <c r="H434" s="16">
        <v>3</v>
      </c>
      <c r="I434" s="16"/>
      <c r="J434" t="s">
        <v>71</v>
      </c>
      <c r="K434" t="s">
        <v>40</v>
      </c>
      <c r="L434">
        <v>2</v>
      </c>
      <c r="M434">
        <v>0</v>
      </c>
      <c r="N434" t="s">
        <v>32</v>
      </c>
      <c r="O434" t="s">
        <v>31</v>
      </c>
      <c r="P434" s="13">
        <v>2</v>
      </c>
      <c r="Q434" s="13">
        <v>1.393939393939394</v>
      </c>
      <c r="R434" s="13">
        <v>0.30303030303030304</v>
      </c>
      <c r="S434" s="13">
        <v>1.0909090909090911</v>
      </c>
      <c r="T434" s="13">
        <v>2.6176470588235294</v>
      </c>
      <c r="U434" s="13">
        <v>0.79411764705882348</v>
      </c>
      <c r="V434" s="13">
        <v>1.8235294117647061</v>
      </c>
      <c r="W434" s="13">
        <v>1.3125</v>
      </c>
      <c r="X434" s="13">
        <v>0.625</v>
      </c>
      <c r="Y434" s="13">
        <v>0.6875</v>
      </c>
      <c r="Z434" s="13">
        <v>1.4705882352941178</v>
      </c>
      <c r="AA434" s="13">
        <v>1.9411764705882353</v>
      </c>
      <c r="AB434" s="13">
        <v>-0.47058823529411753</v>
      </c>
      <c r="AC434" s="13">
        <v>2.4666666666666668</v>
      </c>
      <c r="AD434" s="13">
        <v>0.6</v>
      </c>
      <c r="AE434" s="13">
        <v>1.8666666666666667</v>
      </c>
      <c r="AF434" s="13">
        <v>2.736842105263158</v>
      </c>
      <c r="AG434" s="13">
        <v>0.94736842105263153</v>
      </c>
      <c r="AH434" s="13">
        <v>1.7894736842105265</v>
      </c>
      <c r="AI434" s="13">
        <v>3</v>
      </c>
      <c r="AJ434" s="13">
        <v>0</v>
      </c>
      <c r="AK434" s="13">
        <v>46</v>
      </c>
      <c r="AL434" s="13">
        <v>89</v>
      </c>
      <c r="AM434" s="13">
        <v>1.393939393939394</v>
      </c>
      <c r="AN434" s="13">
        <v>2.6176470588235294</v>
      </c>
      <c r="AO434" s="22">
        <v>433</v>
      </c>
    </row>
    <row r="435" spans="1:41" x14ac:dyDescent="0.25">
      <c r="A435" t="s">
        <v>47</v>
      </c>
      <c r="B435" t="s">
        <v>301</v>
      </c>
      <c r="C435" t="s">
        <v>267</v>
      </c>
      <c r="D435" t="s">
        <v>106</v>
      </c>
      <c r="E435" t="s">
        <v>64</v>
      </c>
      <c r="F435" s="15">
        <v>0.60416666666666663</v>
      </c>
      <c r="G435" s="16">
        <v>1965</v>
      </c>
      <c r="H435" s="16">
        <v>8</v>
      </c>
      <c r="I435" s="16"/>
      <c r="J435" t="s">
        <v>216</v>
      </c>
      <c r="K435" t="s">
        <v>65</v>
      </c>
      <c r="L435">
        <v>1</v>
      </c>
      <c r="M435">
        <v>1</v>
      </c>
      <c r="N435" t="s">
        <v>30</v>
      </c>
      <c r="O435" t="s">
        <v>30</v>
      </c>
      <c r="P435" s="13">
        <v>0</v>
      </c>
      <c r="Q435" s="13">
        <v>1.7727272727272727</v>
      </c>
      <c r="R435" s="13">
        <v>0.68181818181818177</v>
      </c>
      <c r="S435" s="13">
        <v>1.0909090909090908</v>
      </c>
      <c r="T435" s="13">
        <v>1.6818181818181819</v>
      </c>
      <c r="U435" s="13">
        <v>1.2727272727272727</v>
      </c>
      <c r="V435" s="13">
        <v>0.40909090909090917</v>
      </c>
      <c r="W435" s="13">
        <v>1.8181818181818181</v>
      </c>
      <c r="X435" s="13">
        <v>1.3636363636363635</v>
      </c>
      <c r="Y435" s="13">
        <v>0.45454545454545459</v>
      </c>
      <c r="Z435" s="13">
        <v>1.7272727272727273</v>
      </c>
      <c r="AA435" s="13">
        <v>2.8181818181818183</v>
      </c>
      <c r="AB435" s="13">
        <v>-1.0909090909090911</v>
      </c>
      <c r="AC435" s="13">
        <v>1.7777777777777777</v>
      </c>
      <c r="AD435" s="13">
        <v>1</v>
      </c>
      <c r="AE435" s="13">
        <v>0.77777777777777768</v>
      </c>
      <c r="AF435" s="13">
        <v>1.6153846153846154</v>
      </c>
      <c r="AG435" s="13">
        <v>1.4615384615384615</v>
      </c>
      <c r="AH435" s="13">
        <v>0.15384615384615397</v>
      </c>
      <c r="AI435" s="13">
        <v>1</v>
      </c>
      <c r="AJ435" s="13">
        <v>1</v>
      </c>
      <c r="AK435" s="13">
        <v>30</v>
      </c>
      <c r="AL435" s="13">
        <v>38</v>
      </c>
      <c r="AM435" s="13">
        <v>1.3636363636363635</v>
      </c>
      <c r="AN435" s="13">
        <v>1.7272727272727273</v>
      </c>
      <c r="AO435" s="22">
        <v>434</v>
      </c>
    </row>
    <row r="436" spans="1:41" x14ac:dyDescent="0.25">
      <c r="A436" t="s">
        <v>47</v>
      </c>
      <c r="B436" t="s">
        <v>329</v>
      </c>
      <c r="C436" t="s">
        <v>267</v>
      </c>
      <c r="D436" t="s">
        <v>116</v>
      </c>
      <c r="E436" t="s">
        <v>43</v>
      </c>
      <c r="F436" s="15">
        <v>0.70833333333333337</v>
      </c>
      <c r="G436" s="16">
        <v>6111</v>
      </c>
      <c r="H436" s="16">
        <v>6</v>
      </c>
      <c r="I436" s="16"/>
      <c r="J436" t="s">
        <v>40</v>
      </c>
      <c r="K436" t="s">
        <v>49</v>
      </c>
      <c r="L436">
        <v>3</v>
      </c>
      <c r="M436">
        <v>0</v>
      </c>
      <c r="N436" t="s">
        <v>32</v>
      </c>
      <c r="O436" t="s">
        <v>31</v>
      </c>
      <c r="P436" s="13">
        <v>3</v>
      </c>
      <c r="Q436" s="13">
        <v>2.5428571428571427</v>
      </c>
      <c r="R436" s="13">
        <v>0.25714285714285712</v>
      </c>
      <c r="S436" s="13">
        <v>2.2857142857142856</v>
      </c>
      <c r="T436" s="13">
        <v>1.5909090909090908</v>
      </c>
      <c r="U436" s="13">
        <v>1.3181818181818181</v>
      </c>
      <c r="V436" s="13">
        <v>0.27272727272727271</v>
      </c>
      <c r="W436" s="13">
        <v>2.4666666666666668</v>
      </c>
      <c r="X436" s="13">
        <v>0.6</v>
      </c>
      <c r="Y436" s="13">
        <v>1.8666666666666667</v>
      </c>
      <c r="Z436" s="13">
        <v>2.6</v>
      </c>
      <c r="AA436" s="13">
        <v>1</v>
      </c>
      <c r="AB436" s="13">
        <v>1.6</v>
      </c>
      <c r="AC436" s="13">
        <v>1.6666666666666667</v>
      </c>
      <c r="AD436" s="13">
        <v>1.4166666666666667</v>
      </c>
      <c r="AE436" s="13">
        <v>0.25</v>
      </c>
      <c r="AF436" s="13">
        <v>1.5</v>
      </c>
      <c r="AG436" s="13">
        <v>1.2</v>
      </c>
      <c r="AH436" s="13">
        <v>0.30000000000000004</v>
      </c>
      <c r="AI436" s="13">
        <v>3</v>
      </c>
      <c r="AJ436" s="13">
        <v>0</v>
      </c>
      <c r="AK436" s="13">
        <v>89</v>
      </c>
      <c r="AL436" s="13">
        <v>34</v>
      </c>
      <c r="AM436" s="13">
        <v>2.5428571428571427</v>
      </c>
      <c r="AN436" s="13">
        <v>1.5454545454545454</v>
      </c>
      <c r="AO436" s="22">
        <v>435</v>
      </c>
    </row>
    <row r="437" spans="1:41" x14ac:dyDescent="0.25">
      <c r="A437" t="s">
        <v>47</v>
      </c>
      <c r="B437" t="s">
        <v>329</v>
      </c>
      <c r="C437" t="s">
        <v>267</v>
      </c>
      <c r="D437" t="s">
        <v>116</v>
      </c>
      <c r="E437" t="s">
        <v>43</v>
      </c>
      <c r="F437" s="15">
        <v>0.70833333333333337</v>
      </c>
      <c r="G437" s="16">
        <v>7195</v>
      </c>
      <c r="H437" s="16">
        <v>6</v>
      </c>
      <c r="I437" s="16"/>
      <c r="J437" t="s">
        <v>65</v>
      </c>
      <c r="K437" t="s">
        <v>71</v>
      </c>
      <c r="L437">
        <v>0</v>
      </c>
      <c r="M437">
        <v>4</v>
      </c>
      <c r="N437" t="s">
        <v>31</v>
      </c>
      <c r="O437" t="s">
        <v>32</v>
      </c>
      <c r="P437" s="13">
        <v>-4</v>
      </c>
      <c r="Q437" s="13">
        <v>1.6521739130434783</v>
      </c>
      <c r="R437" s="13">
        <v>0.39130434782608697</v>
      </c>
      <c r="S437" s="13">
        <v>1.2608695652173914</v>
      </c>
      <c r="T437" s="13">
        <v>1.411764705882353</v>
      </c>
      <c r="U437" s="13">
        <v>1.2647058823529411</v>
      </c>
      <c r="V437" s="13">
        <v>0.14705882352941191</v>
      </c>
      <c r="W437" s="13">
        <v>1.7777777777777777</v>
      </c>
      <c r="X437" s="13">
        <v>1</v>
      </c>
      <c r="Y437" s="13">
        <v>0.77777777777777768</v>
      </c>
      <c r="Z437" s="13">
        <v>1.5714285714285714</v>
      </c>
      <c r="AA437" s="13">
        <v>1.4285714285714286</v>
      </c>
      <c r="AB437" s="13">
        <v>0.14285714285714279</v>
      </c>
      <c r="AC437" s="13">
        <v>1.3529411764705883</v>
      </c>
      <c r="AD437" s="13">
        <v>0.58823529411764708</v>
      </c>
      <c r="AE437" s="13">
        <v>0.76470588235294124</v>
      </c>
      <c r="AF437" s="13">
        <v>1.4705882352941178</v>
      </c>
      <c r="AG437" s="13">
        <v>1.9411764705882353</v>
      </c>
      <c r="AH437" s="13">
        <v>-0.47058823529411753</v>
      </c>
      <c r="AI437" s="13">
        <v>0</v>
      </c>
      <c r="AJ437" s="13">
        <v>3</v>
      </c>
      <c r="AK437" s="13">
        <v>39</v>
      </c>
      <c r="AL437" s="13">
        <v>49</v>
      </c>
      <c r="AM437" s="13">
        <v>1.6956521739130435</v>
      </c>
      <c r="AN437" s="13">
        <v>1.4411764705882353</v>
      </c>
      <c r="AO437" s="22">
        <v>436</v>
      </c>
    </row>
    <row r="438" spans="1:41" x14ac:dyDescent="0.25">
      <c r="A438" t="s">
        <v>47</v>
      </c>
      <c r="B438" t="s">
        <v>329</v>
      </c>
      <c r="C438" t="s">
        <v>267</v>
      </c>
      <c r="D438" t="s">
        <v>116</v>
      </c>
      <c r="E438" t="s">
        <v>43</v>
      </c>
      <c r="F438" s="15">
        <v>0.70833333333333337</v>
      </c>
      <c r="G438" s="16">
        <v>3618</v>
      </c>
      <c r="H438" s="16">
        <v>7</v>
      </c>
      <c r="I438" s="16"/>
      <c r="J438" t="s">
        <v>58</v>
      </c>
      <c r="K438" t="s">
        <v>56</v>
      </c>
      <c r="L438">
        <v>0</v>
      </c>
      <c r="M438">
        <v>1</v>
      </c>
      <c r="N438" t="s">
        <v>31</v>
      </c>
      <c r="O438" t="s">
        <v>32</v>
      </c>
      <c r="P438" s="13">
        <v>-1</v>
      </c>
      <c r="Q438" s="13">
        <v>1.4090909090909092</v>
      </c>
      <c r="R438" s="13">
        <v>0.86363636363636365</v>
      </c>
      <c r="S438" s="13">
        <v>0.54545454545454553</v>
      </c>
      <c r="T438" s="13">
        <v>0.95454545454545459</v>
      </c>
      <c r="U438" s="13">
        <v>2.0454545454545454</v>
      </c>
      <c r="V438" s="13">
        <v>-1.0909090909090908</v>
      </c>
      <c r="W438" s="13">
        <v>1.6</v>
      </c>
      <c r="X438" s="13">
        <v>1.9</v>
      </c>
      <c r="Y438" s="13">
        <v>-0.29999999999999982</v>
      </c>
      <c r="Z438" s="13">
        <v>1.25</v>
      </c>
      <c r="AA438" s="13">
        <v>1.0833333333333333</v>
      </c>
      <c r="AB438" s="13">
        <v>0.16666666666666674</v>
      </c>
      <c r="AC438" s="13">
        <v>1.1818181818181819</v>
      </c>
      <c r="AD438" s="13">
        <v>1.9090909090909092</v>
      </c>
      <c r="AE438" s="13">
        <v>-0.72727272727272729</v>
      </c>
      <c r="AF438" s="13">
        <v>0.72727272727272729</v>
      </c>
      <c r="AG438" s="13">
        <v>2.1818181818181817</v>
      </c>
      <c r="AH438" s="13">
        <v>-1.4545454545454544</v>
      </c>
      <c r="AI438" s="13">
        <v>0</v>
      </c>
      <c r="AJ438" s="13">
        <v>3</v>
      </c>
      <c r="AK438" s="13">
        <v>21</v>
      </c>
      <c r="AL438" s="13">
        <v>14</v>
      </c>
      <c r="AM438" s="13">
        <v>0.95454545454545459</v>
      </c>
      <c r="AN438" s="13">
        <v>0.63636363636363635</v>
      </c>
      <c r="AO438" s="22">
        <v>437</v>
      </c>
    </row>
    <row r="439" spans="1:41" x14ac:dyDescent="0.25">
      <c r="A439" t="s">
        <v>47</v>
      </c>
      <c r="B439" t="s">
        <v>270</v>
      </c>
      <c r="C439" t="s">
        <v>267</v>
      </c>
      <c r="D439" t="s">
        <v>116</v>
      </c>
      <c r="E439" t="s">
        <v>64</v>
      </c>
      <c r="F439" s="15">
        <v>0.60416666666666663</v>
      </c>
      <c r="G439" s="16">
        <v>8422</v>
      </c>
      <c r="H439" s="16">
        <v>9</v>
      </c>
      <c r="I439" s="16"/>
      <c r="J439" t="s">
        <v>80</v>
      </c>
      <c r="K439" t="s">
        <v>216</v>
      </c>
      <c r="L439">
        <v>4</v>
      </c>
      <c r="M439">
        <v>2</v>
      </c>
      <c r="N439" t="s">
        <v>32</v>
      </c>
      <c r="O439" t="s">
        <v>31</v>
      </c>
      <c r="P439" s="13">
        <v>2</v>
      </c>
      <c r="Q439" s="13">
        <v>1.4782608695652173</v>
      </c>
      <c r="R439" s="13">
        <v>0.56521739130434778</v>
      </c>
      <c r="S439" s="13">
        <v>0.91304347826086951</v>
      </c>
      <c r="T439" s="13">
        <v>1.7391304347826086</v>
      </c>
      <c r="U439" s="13">
        <v>2.0434782608695654</v>
      </c>
      <c r="V439" s="13">
        <v>-0.30434782608695676</v>
      </c>
      <c r="W439" s="13">
        <v>2.1818181818181817</v>
      </c>
      <c r="X439" s="13">
        <v>1.1818181818181819</v>
      </c>
      <c r="Y439" s="13">
        <v>0.99999999999999978</v>
      </c>
      <c r="Z439" s="13">
        <v>0.83333333333333337</v>
      </c>
      <c r="AA439" s="13">
        <v>1</v>
      </c>
      <c r="AB439" s="13">
        <v>-0.16666666666666663</v>
      </c>
      <c r="AC439" s="13">
        <v>1.75</v>
      </c>
      <c r="AD439" s="13">
        <v>1.3333333333333333</v>
      </c>
      <c r="AE439" s="13">
        <v>0.41666666666666674</v>
      </c>
      <c r="AF439" s="13">
        <v>1.7272727272727273</v>
      </c>
      <c r="AG439" s="13">
        <v>2.8181818181818183</v>
      </c>
      <c r="AH439" s="13">
        <v>-1.0909090909090911</v>
      </c>
      <c r="AI439" s="13">
        <v>3</v>
      </c>
      <c r="AJ439" s="13">
        <v>0</v>
      </c>
      <c r="AK439" s="13">
        <v>36</v>
      </c>
      <c r="AL439" s="13">
        <v>31</v>
      </c>
      <c r="AM439" s="13">
        <v>1.5652173913043479</v>
      </c>
      <c r="AN439" s="13">
        <v>1.3478260869565217</v>
      </c>
      <c r="AO439" s="22">
        <v>438</v>
      </c>
    </row>
    <row r="440" spans="1:41" x14ac:dyDescent="0.25">
      <c r="A440" t="s">
        <v>47</v>
      </c>
      <c r="B440" t="s">
        <v>270</v>
      </c>
      <c r="C440" t="s">
        <v>267</v>
      </c>
      <c r="D440" t="s">
        <v>116</v>
      </c>
      <c r="E440" t="s">
        <v>64</v>
      </c>
      <c r="F440" s="15">
        <v>0.60416666666666663</v>
      </c>
      <c r="G440" s="16">
        <v>11154</v>
      </c>
      <c r="H440" s="16">
        <v>7</v>
      </c>
      <c r="I440" s="16"/>
      <c r="J440" t="s">
        <v>68</v>
      </c>
      <c r="K440" t="s">
        <v>0</v>
      </c>
      <c r="L440">
        <v>0</v>
      </c>
      <c r="M440">
        <v>3</v>
      </c>
      <c r="N440" t="s">
        <v>31</v>
      </c>
      <c r="O440" t="s">
        <v>32</v>
      </c>
      <c r="P440" s="13">
        <v>-3</v>
      </c>
      <c r="Q440" s="13">
        <v>1.1200000000000001</v>
      </c>
      <c r="R440" s="13">
        <v>0.56000000000000005</v>
      </c>
      <c r="S440" s="13">
        <v>0.56000000000000005</v>
      </c>
      <c r="T440" s="13">
        <v>2.2592592592592591</v>
      </c>
      <c r="U440" s="13">
        <v>0.77777777777777779</v>
      </c>
      <c r="V440" s="13">
        <v>1.4814814814814814</v>
      </c>
      <c r="W440" s="13">
        <v>1.3636363636363635</v>
      </c>
      <c r="X440" s="13">
        <v>1.2727272727272727</v>
      </c>
      <c r="Y440" s="13">
        <v>9.0909090909090828E-2</v>
      </c>
      <c r="Z440" s="13">
        <v>0.9285714285714286</v>
      </c>
      <c r="AA440" s="13">
        <v>1.4285714285714286</v>
      </c>
      <c r="AB440" s="13">
        <v>-0.5</v>
      </c>
      <c r="AC440" s="13">
        <v>2.4615384615384617</v>
      </c>
      <c r="AD440" s="13">
        <v>0.84615384615384615</v>
      </c>
      <c r="AE440" s="13">
        <v>1.6153846153846154</v>
      </c>
      <c r="AF440" s="13">
        <v>2.0714285714285716</v>
      </c>
      <c r="AG440" s="13">
        <v>0.7142857142857143</v>
      </c>
      <c r="AH440" s="13">
        <v>1.3571428571428572</v>
      </c>
      <c r="AI440" s="13">
        <v>0</v>
      </c>
      <c r="AJ440" s="13">
        <v>3</v>
      </c>
      <c r="AK440" s="13">
        <v>30</v>
      </c>
      <c r="AL440" s="13">
        <v>58</v>
      </c>
      <c r="AM440" s="13">
        <v>1.2</v>
      </c>
      <c r="AN440" s="13">
        <v>2.1481481481481484</v>
      </c>
      <c r="AO440" s="22">
        <v>439</v>
      </c>
    </row>
    <row r="441" spans="1:41" x14ac:dyDescent="0.25">
      <c r="A441" t="s">
        <v>47</v>
      </c>
      <c r="B441" t="s">
        <v>270</v>
      </c>
      <c r="C441" t="s">
        <v>267</v>
      </c>
      <c r="D441" t="s">
        <v>116</v>
      </c>
      <c r="E441" t="s">
        <v>64</v>
      </c>
      <c r="F441" s="15">
        <v>0.70833333333333337</v>
      </c>
      <c r="G441" s="16">
        <v>2873</v>
      </c>
      <c r="H441" s="16">
        <v>7</v>
      </c>
      <c r="I441" s="16"/>
      <c r="J441" t="s">
        <v>245</v>
      </c>
      <c r="K441" t="s">
        <v>76</v>
      </c>
      <c r="L441">
        <v>0</v>
      </c>
      <c r="M441">
        <v>1</v>
      </c>
      <c r="N441" t="s">
        <v>31</v>
      </c>
      <c r="O441" t="s">
        <v>32</v>
      </c>
      <c r="P441" s="13">
        <v>-1</v>
      </c>
      <c r="Q441" s="13">
        <v>1.1818181818181819</v>
      </c>
      <c r="R441" s="13">
        <v>0.45454545454545453</v>
      </c>
      <c r="S441" s="13">
        <v>0.72727272727272729</v>
      </c>
      <c r="T441" s="13">
        <v>1.3333333333333333</v>
      </c>
      <c r="U441" s="13">
        <v>1.7619047619047619</v>
      </c>
      <c r="V441" s="13">
        <v>-0.4285714285714286</v>
      </c>
      <c r="W441" s="13">
        <v>0.77777777777777779</v>
      </c>
      <c r="X441" s="13">
        <v>1.1111111111111112</v>
      </c>
      <c r="Y441" s="13">
        <v>-0.33333333333333337</v>
      </c>
      <c r="Z441" s="13">
        <v>1.4615384615384615</v>
      </c>
      <c r="AA441" s="13">
        <v>2</v>
      </c>
      <c r="AB441" s="13">
        <v>-0.53846153846153855</v>
      </c>
      <c r="AC441" s="13">
        <v>1.1818181818181819</v>
      </c>
      <c r="AD441" s="13">
        <v>1.8181818181818181</v>
      </c>
      <c r="AE441" s="13">
        <v>-0.63636363636363624</v>
      </c>
      <c r="AF441" s="13">
        <v>1.5</v>
      </c>
      <c r="AG441" s="13">
        <v>1.7</v>
      </c>
      <c r="AH441" s="13">
        <v>-0.19999999999999996</v>
      </c>
      <c r="AI441" s="13">
        <v>0</v>
      </c>
      <c r="AJ441" s="13">
        <v>3</v>
      </c>
      <c r="AK441" s="13">
        <v>23</v>
      </c>
      <c r="AL441" s="13">
        <v>24</v>
      </c>
      <c r="AM441" s="13">
        <v>1.0454545454545454</v>
      </c>
      <c r="AN441" s="13">
        <v>1.1428571428571428</v>
      </c>
      <c r="AO441" s="22">
        <v>440</v>
      </c>
    </row>
    <row r="442" spans="1:41" x14ac:dyDescent="0.25">
      <c r="A442" t="s">
        <v>72</v>
      </c>
      <c r="B442" t="s">
        <v>330</v>
      </c>
      <c r="C442" t="s">
        <v>267</v>
      </c>
      <c r="D442" t="s">
        <v>116</v>
      </c>
      <c r="E442" t="s">
        <v>61</v>
      </c>
      <c r="F442" s="15">
        <v>0.875</v>
      </c>
      <c r="G442" s="16">
        <v>32579</v>
      </c>
      <c r="H442" s="16">
        <v>5</v>
      </c>
      <c r="I442" s="16"/>
      <c r="J442" t="s">
        <v>331</v>
      </c>
      <c r="K442" t="s">
        <v>40</v>
      </c>
      <c r="L442">
        <v>3</v>
      </c>
      <c r="M442">
        <v>0</v>
      </c>
      <c r="N442" t="s">
        <v>32</v>
      </c>
      <c r="O442" t="s">
        <v>31</v>
      </c>
      <c r="P442" s="13">
        <v>3</v>
      </c>
      <c r="Q442" s="13">
        <v>0</v>
      </c>
      <c r="R442" s="13">
        <v>0</v>
      </c>
      <c r="S442" s="13">
        <v>0</v>
      </c>
      <c r="T442" s="13">
        <v>2.5555555555555554</v>
      </c>
      <c r="U442" s="13">
        <v>0.80555555555555558</v>
      </c>
      <c r="V442" s="13">
        <v>1.7499999999999998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2.5</v>
      </c>
      <c r="AD442" s="13">
        <v>0.5625</v>
      </c>
      <c r="AE442" s="13">
        <v>1.9375</v>
      </c>
      <c r="AF442" s="13">
        <v>2.6</v>
      </c>
      <c r="AG442" s="13">
        <v>1</v>
      </c>
      <c r="AH442" s="13">
        <v>1.6</v>
      </c>
      <c r="AI442" s="13">
        <v>3</v>
      </c>
      <c r="AJ442" s="13">
        <v>0</v>
      </c>
      <c r="AK442" s="13">
        <v>0</v>
      </c>
      <c r="AL442" s="13">
        <v>92</v>
      </c>
      <c r="AM442" s="13">
        <v>0</v>
      </c>
      <c r="AN442" s="13">
        <v>2.5555555555555554</v>
      </c>
      <c r="AO442" s="22">
        <v>441</v>
      </c>
    </row>
    <row r="443" spans="1:41" x14ac:dyDescent="0.25">
      <c r="A443" t="s">
        <v>47</v>
      </c>
      <c r="B443" t="s">
        <v>271</v>
      </c>
      <c r="C443" t="s">
        <v>267</v>
      </c>
      <c r="D443" t="s">
        <v>116</v>
      </c>
      <c r="E443" t="s">
        <v>64</v>
      </c>
      <c r="F443" s="15">
        <v>0.70833333333333337</v>
      </c>
      <c r="G443" s="16">
        <v>9380</v>
      </c>
      <c r="H443" s="16">
        <v>7</v>
      </c>
      <c r="I443" s="16"/>
      <c r="J443" t="s">
        <v>80</v>
      </c>
      <c r="K443" t="s">
        <v>58</v>
      </c>
      <c r="L443">
        <v>1</v>
      </c>
      <c r="M443">
        <v>3</v>
      </c>
      <c r="N443" t="s">
        <v>31</v>
      </c>
      <c r="O443" t="s">
        <v>32</v>
      </c>
      <c r="P443" s="13">
        <v>-2</v>
      </c>
      <c r="Q443" s="13">
        <v>1.5833333333333333</v>
      </c>
      <c r="R443" s="13">
        <v>0.625</v>
      </c>
      <c r="S443" s="13">
        <v>0.95833333333333326</v>
      </c>
      <c r="T443" s="13">
        <v>1.3478260869565217</v>
      </c>
      <c r="U443" s="13">
        <v>1.4347826086956521</v>
      </c>
      <c r="V443" s="13">
        <v>-8.6956521739130377E-2</v>
      </c>
      <c r="W443" s="13">
        <v>2.3333333333333335</v>
      </c>
      <c r="X443" s="13">
        <v>1.25</v>
      </c>
      <c r="Y443" s="13">
        <v>1.0833333333333335</v>
      </c>
      <c r="Z443" s="13">
        <v>0.83333333333333337</v>
      </c>
      <c r="AA443" s="13">
        <v>1</v>
      </c>
      <c r="AB443" s="13">
        <v>-0.16666666666666663</v>
      </c>
      <c r="AC443" s="13">
        <v>1.4545454545454546</v>
      </c>
      <c r="AD443" s="13">
        <v>1.8181818181818181</v>
      </c>
      <c r="AE443" s="13">
        <v>-0.36363636363636354</v>
      </c>
      <c r="AF443" s="13">
        <v>1.25</v>
      </c>
      <c r="AG443" s="13">
        <v>1.0833333333333333</v>
      </c>
      <c r="AH443" s="13">
        <v>0.16666666666666674</v>
      </c>
      <c r="AI443" s="13">
        <v>0</v>
      </c>
      <c r="AJ443" s="13">
        <v>3</v>
      </c>
      <c r="AK443" s="13">
        <v>39</v>
      </c>
      <c r="AL443" s="13">
        <v>21</v>
      </c>
      <c r="AM443" s="13">
        <v>1.625</v>
      </c>
      <c r="AN443" s="13">
        <v>0.91304347826086951</v>
      </c>
      <c r="AO443" s="22">
        <v>442</v>
      </c>
    </row>
    <row r="444" spans="1:41" x14ac:dyDescent="0.25">
      <c r="A444" t="s">
        <v>47</v>
      </c>
      <c r="B444" t="s">
        <v>271</v>
      </c>
      <c r="C444" t="s">
        <v>267</v>
      </c>
      <c r="D444" t="s">
        <v>116</v>
      </c>
      <c r="E444" t="s">
        <v>64</v>
      </c>
      <c r="F444" s="15">
        <v>0.70833333333333337</v>
      </c>
      <c r="G444" s="16">
        <v>10142</v>
      </c>
      <c r="H444" s="16">
        <v>7</v>
      </c>
      <c r="I444" s="16"/>
      <c r="J444" t="s">
        <v>40</v>
      </c>
      <c r="K444" t="s">
        <v>68</v>
      </c>
      <c r="L444">
        <v>0</v>
      </c>
      <c r="M444">
        <v>0</v>
      </c>
      <c r="N444" t="s">
        <v>30</v>
      </c>
      <c r="O444" t="s">
        <v>30</v>
      </c>
      <c r="P444" s="13">
        <v>0</v>
      </c>
      <c r="Q444" s="13">
        <v>2.4864864864864864</v>
      </c>
      <c r="R444" s="13">
        <v>0.24324324324324326</v>
      </c>
      <c r="S444" s="13">
        <v>2.243243243243243</v>
      </c>
      <c r="T444" s="13">
        <v>1.0769230769230769</v>
      </c>
      <c r="U444" s="13">
        <v>1.4230769230769231</v>
      </c>
      <c r="V444" s="13">
        <v>-0.34615384615384626</v>
      </c>
      <c r="W444" s="13">
        <v>2.5</v>
      </c>
      <c r="X444" s="13">
        <v>0.5625</v>
      </c>
      <c r="Y444" s="13">
        <v>1.9375</v>
      </c>
      <c r="Z444" s="13">
        <v>2.4761904761904763</v>
      </c>
      <c r="AA444" s="13">
        <v>1.0952380952380953</v>
      </c>
      <c r="AB444" s="13">
        <v>1.3809523809523809</v>
      </c>
      <c r="AC444" s="13">
        <v>1.25</v>
      </c>
      <c r="AD444" s="13">
        <v>1.4166666666666667</v>
      </c>
      <c r="AE444" s="13">
        <v>-0.16666666666666674</v>
      </c>
      <c r="AF444" s="13">
        <v>0.9285714285714286</v>
      </c>
      <c r="AG444" s="13">
        <v>1.4285714285714286</v>
      </c>
      <c r="AH444" s="13">
        <v>-0.5</v>
      </c>
      <c r="AI444" s="13">
        <v>1</v>
      </c>
      <c r="AJ444" s="13">
        <v>1</v>
      </c>
      <c r="AK444" s="13">
        <v>92</v>
      </c>
      <c r="AL444" s="13">
        <v>30</v>
      </c>
      <c r="AM444" s="13">
        <v>2.4864864864864864</v>
      </c>
      <c r="AN444" s="13">
        <v>1.1538461538461537</v>
      </c>
      <c r="AO444" s="22">
        <v>443</v>
      </c>
    </row>
    <row r="445" spans="1:41" x14ac:dyDescent="0.25">
      <c r="A445" t="s">
        <v>47</v>
      </c>
      <c r="B445" t="s">
        <v>271</v>
      </c>
      <c r="C445" t="s">
        <v>267</v>
      </c>
      <c r="D445" t="s">
        <v>116</v>
      </c>
      <c r="E445" t="s">
        <v>64</v>
      </c>
      <c r="F445" s="15">
        <v>0.70833333333333337</v>
      </c>
      <c r="G445" s="16">
        <v>5521</v>
      </c>
      <c r="H445" s="16">
        <v>7</v>
      </c>
      <c r="I445" s="16"/>
      <c r="J445" t="s">
        <v>0</v>
      </c>
      <c r="K445" t="s">
        <v>245</v>
      </c>
      <c r="L445">
        <v>2</v>
      </c>
      <c r="M445">
        <v>0</v>
      </c>
      <c r="N445" t="s">
        <v>32</v>
      </c>
      <c r="O445" t="s">
        <v>31</v>
      </c>
      <c r="P445" s="13">
        <v>2</v>
      </c>
      <c r="Q445" s="13">
        <v>2.2857142857142856</v>
      </c>
      <c r="R445" s="13">
        <v>0.39285714285714285</v>
      </c>
      <c r="S445" s="13">
        <v>1.8928571428571428</v>
      </c>
      <c r="T445" s="13">
        <v>1.1304347826086956</v>
      </c>
      <c r="U445" s="13">
        <v>1.6086956521739131</v>
      </c>
      <c r="V445" s="13">
        <v>-0.47826086956521752</v>
      </c>
      <c r="W445" s="13">
        <v>2.4615384615384617</v>
      </c>
      <c r="X445" s="13">
        <v>0.84615384615384615</v>
      </c>
      <c r="Y445" s="13">
        <v>1.6153846153846154</v>
      </c>
      <c r="Z445" s="13">
        <v>2.1333333333333333</v>
      </c>
      <c r="AA445" s="13">
        <v>0.66666666666666663</v>
      </c>
      <c r="AB445" s="13">
        <v>1.4666666666666668</v>
      </c>
      <c r="AC445" s="13">
        <v>0.7</v>
      </c>
      <c r="AD445" s="13">
        <v>1.1000000000000001</v>
      </c>
      <c r="AE445" s="13">
        <v>-0.40000000000000013</v>
      </c>
      <c r="AF445" s="13">
        <v>1.4615384615384615</v>
      </c>
      <c r="AG445" s="13">
        <v>2</v>
      </c>
      <c r="AH445" s="13">
        <v>-0.53846153846153855</v>
      </c>
      <c r="AI445" s="13">
        <v>3</v>
      </c>
      <c r="AJ445" s="13">
        <v>0</v>
      </c>
      <c r="AK445" s="13">
        <v>61</v>
      </c>
      <c r="AL445" s="13">
        <v>23</v>
      </c>
      <c r="AM445" s="13">
        <v>2.1785714285714284</v>
      </c>
      <c r="AN445" s="13">
        <v>1</v>
      </c>
      <c r="AO445" s="22">
        <v>444</v>
      </c>
    </row>
    <row r="446" spans="1:41" x14ac:dyDescent="0.25">
      <c r="A446" t="s">
        <v>47</v>
      </c>
      <c r="B446" t="s">
        <v>271</v>
      </c>
      <c r="C446" t="s">
        <v>267</v>
      </c>
      <c r="D446" t="s">
        <v>116</v>
      </c>
      <c r="E446" t="s">
        <v>64</v>
      </c>
      <c r="F446" s="15">
        <v>0.70833333333333337</v>
      </c>
      <c r="G446" s="16">
        <v>2350</v>
      </c>
      <c r="H446" s="16">
        <v>8</v>
      </c>
      <c r="I446" s="16"/>
      <c r="J446" t="s">
        <v>56</v>
      </c>
      <c r="K446" t="s">
        <v>65</v>
      </c>
      <c r="L446">
        <v>3</v>
      </c>
      <c r="M446">
        <v>2</v>
      </c>
      <c r="N446" t="s">
        <v>32</v>
      </c>
      <c r="O446" t="s">
        <v>31</v>
      </c>
      <c r="P446" s="13">
        <v>1</v>
      </c>
      <c r="Q446" s="13">
        <v>0.95652173913043481</v>
      </c>
      <c r="R446" s="13">
        <v>0.91304347826086951</v>
      </c>
      <c r="S446" s="13">
        <v>4.3478260869565299E-2</v>
      </c>
      <c r="T446" s="13">
        <v>1.5833333333333333</v>
      </c>
      <c r="U446" s="13">
        <v>1.375</v>
      </c>
      <c r="V446" s="13">
        <v>0.20833333333333326</v>
      </c>
      <c r="W446" s="13">
        <v>1.1818181818181819</v>
      </c>
      <c r="X446" s="13">
        <v>1.9090909090909092</v>
      </c>
      <c r="Y446" s="13">
        <v>-0.72727272727272729</v>
      </c>
      <c r="Z446" s="13">
        <v>0.75</v>
      </c>
      <c r="AA446" s="13">
        <v>2</v>
      </c>
      <c r="AB446" s="13">
        <v>-1.25</v>
      </c>
      <c r="AC446" s="13">
        <v>1.6</v>
      </c>
      <c r="AD446" s="13">
        <v>1.3</v>
      </c>
      <c r="AE446" s="13">
        <v>0.30000000000000004</v>
      </c>
      <c r="AF446" s="13">
        <v>1.5714285714285714</v>
      </c>
      <c r="AG446" s="13">
        <v>1.4285714285714286</v>
      </c>
      <c r="AH446" s="13">
        <v>0.14285714285714279</v>
      </c>
      <c r="AI446" s="13">
        <v>3</v>
      </c>
      <c r="AJ446" s="13">
        <v>0</v>
      </c>
      <c r="AK446" s="13">
        <v>17</v>
      </c>
      <c r="AL446" s="13">
        <v>39</v>
      </c>
      <c r="AM446" s="13">
        <v>0.73913043478260865</v>
      </c>
      <c r="AN446" s="13">
        <v>1.625</v>
      </c>
      <c r="AO446" s="22">
        <v>445</v>
      </c>
    </row>
    <row r="447" spans="1:41" x14ac:dyDescent="0.25">
      <c r="A447" t="s">
        <v>47</v>
      </c>
      <c r="B447" t="s">
        <v>271</v>
      </c>
      <c r="C447" t="s">
        <v>267</v>
      </c>
      <c r="D447" t="s">
        <v>116</v>
      </c>
      <c r="E447" t="s">
        <v>64</v>
      </c>
      <c r="F447" s="15">
        <v>0.70833333333333337</v>
      </c>
      <c r="G447" s="16">
        <v>3678</v>
      </c>
      <c r="H447" s="16">
        <v>8</v>
      </c>
      <c r="I447" s="16"/>
      <c r="J447" t="s">
        <v>216</v>
      </c>
      <c r="K447" t="s">
        <v>49</v>
      </c>
      <c r="L447">
        <v>1</v>
      </c>
      <c r="M447">
        <v>1</v>
      </c>
      <c r="N447" t="s">
        <v>30</v>
      </c>
      <c r="O447" t="s">
        <v>30</v>
      </c>
      <c r="P447" s="13">
        <v>0</v>
      </c>
      <c r="Q447" s="13">
        <v>1.75</v>
      </c>
      <c r="R447" s="13">
        <v>0.66666666666666663</v>
      </c>
      <c r="S447" s="13">
        <v>1.0833333333333335</v>
      </c>
      <c r="T447" s="13">
        <v>1.5217391304347827</v>
      </c>
      <c r="U447" s="13">
        <v>1.3913043478260869</v>
      </c>
      <c r="V447" s="13">
        <v>0.13043478260869579</v>
      </c>
      <c r="W447" s="13">
        <v>1.75</v>
      </c>
      <c r="X447" s="13">
        <v>1.3333333333333333</v>
      </c>
      <c r="Y447" s="13">
        <v>0.41666666666666674</v>
      </c>
      <c r="Z447" s="13">
        <v>1.75</v>
      </c>
      <c r="AA447" s="13">
        <v>2.9166666666666665</v>
      </c>
      <c r="AB447" s="13">
        <v>-1.1666666666666665</v>
      </c>
      <c r="AC447" s="13">
        <v>1.6666666666666667</v>
      </c>
      <c r="AD447" s="13">
        <v>1.4166666666666667</v>
      </c>
      <c r="AE447" s="13">
        <v>0.25</v>
      </c>
      <c r="AF447" s="13">
        <v>1.3636363636363635</v>
      </c>
      <c r="AG447" s="13">
        <v>1.3636363636363635</v>
      </c>
      <c r="AH447" s="13">
        <v>0</v>
      </c>
      <c r="AI447" s="13">
        <v>1</v>
      </c>
      <c r="AJ447" s="13">
        <v>1</v>
      </c>
      <c r="AK447" s="13">
        <v>31</v>
      </c>
      <c r="AL447" s="13">
        <v>34</v>
      </c>
      <c r="AM447" s="13">
        <v>1.2916666666666667</v>
      </c>
      <c r="AN447" s="13">
        <v>1.4782608695652173</v>
      </c>
      <c r="AO447" s="22">
        <v>446</v>
      </c>
    </row>
    <row r="448" spans="1:41" x14ac:dyDescent="0.25">
      <c r="A448" t="s">
        <v>47</v>
      </c>
      <c r="B448" t="s">
        <v>271</v>
      </c>
      <c r="C448" t="s">
        <v>267</v>
      </c>
      <c r="D448" t="s">
        <v>116</v>
      </c>
      <c r="E448" t="s">
        <v>64</v>
      </c>
      <c r="F448" s="15">
        <v>0.70833333333333337</v>
      </c>
      <c r="G448" s="16">
        <v>10200</v>
      </c>
      <c r="H448" s="16">
        <v>8</v>
      </c>
      <c r="I448" s="16"/>
      <c r="J448" t="s">
        <v>76</v>
      </c>
      <c r="K448" t="s">
        <v>71</v>
      </c>
      <c r="L448">
        <v>2</v>
      </c>
      <c r="M448">
        <v>1</v>
      </c>
      <c r="N448" t="s">
        <v>32</v>
      </c>
      <c r="O448" t="s">
        <v>31</v>
      </c>
      <c r="P448" s="13">
        <v>1</v>
      </c>
      <c r="Q448" s="13">
        <v>1.3181818181818181</v>
      </c>
      <c r="R448" s="13">
        <v>0.90909090909090906</v>
      </c>
      <c r="S448" s="13">
        <v>0.40909090909090906</v>
      </c>
      <c r="T448" s="13">
        <v>1.4857142857142858</v>
      </c>
      <c r="U448" s="13">
        <v>1.2285714285714286</v>
      </c>
      <c r="V448" s="13">
        <v>0.25714285714285712</v>
      </c>
      <c r="W448" s="13">
        <v>1.1818181818181819</v>
      </c>
      <c r="X448" s="13">
        <v>1.8181818181818181</v>
      </c>
      <c r="Y448" s="13">
        <v>-0.63636363636363624</v>
      </c>
      <c r="Z448" s="13">
        <v>1.4545454545454546</v>
      </c>
      <c r="AA448" s="13">
        <v>1.5454545454545454</v>
      </c>
      <c r="AB448" s="13">
        <v>-9.0909090909090828E-2</v>
      </c>
      <c r="AC448" s="13">
        <v>1.3529411764705883</v>
      </c>
      <c r="AD448" s="13">
        <v>0.58823529411764708</v>
      </c>
      <c r="AE448" s="13">
        <v>0.76470588235294124</v>
      </c>
      <c r="AF448" s="13">
        <v>1.6111111111111112</v>
      </c>
      <c r="AG448" s="13">
        <v>1.8333333333333333</v>
      </c>
      <c r="AH448" s="13">
        <v>-0.2222222222222221</v>
      </c>
      <c r="AI448" s="13">
        <v>3</v>
      </c>
      <c r="AJ448" s="13">
        <v>0</v>
      </c>
      <c r="AK448" s="13">
        <v>27</v>
      </c>
      <c r="AL448" s="13">
        <v>52</v>
      </c>
      <c r="AM448" s="13">
        <v>1.2272727272727273</v>
      </c>
      <c r="AN448" s="13">
        <v>1.4857142857142858</v>
      </c>
      <c r="AO448" s="22">
        <v>447</v>
      </c>
    </row>
    <row r="449" spans="1:41" x14ac:dyDescent="0.25">
      <c r="A449" t="s">
        <v>72</v>
      </c>
      <c r="B449" t="s">
        <v>332</v>
      </c>
      <c r="C449" t="s">
        <v>267</v>
      </c>
      <c r="D449" t="s">
        <v>116</v>
      </c>
      <c r="E449" t="s">
        <v>61</v>
      </c>
      <c r="F449" s="15">
        <v>0.78819444444444453</v>
      </c>
      <c r="G449" s="16">
        <v>29520</v>
      </c>
      <c r="H449" s="16">
        <v>4</v>
      </c>
      <c r="I449" s="16"/>
      <c r="J449" t="s">
        <v>40</v>
      </c>
      <c r="K449" t="s">
        <v>331</v>
      </c>
      <c r="L449">
        <v>3</v>
      </c>
      <c r="M449">
        <v>1</v>
      </c>
      <c r="N449" t="s">
        <v>32</v>
      </c>
      <c r="O449" t="s">
        <v>31</v>
      </c>
      <c r="P449" s="13">
        <v>2</v>
      </c>
      <c r="Q449" s="13">
        <v>2.4210526315789473</v>
      </c>
      <c r="R449" s="13">
        <v>0.23684210526315788</v>
      </c>
      <c r="S449" s="13">
        <v>2.1842105263157894</v>
      </c>
      <c r="T449" s="13">
        <v>3</v>
      </c>
      <c r="U449" s="13">
        <v>0</v>
      </c>
      <c r="V449" s="13">
        <v>3</v>
      </c>
      <c r="W449" s="13">
        <v>2.3529411764705883</v>
      </c>
      <c r="X449" s="13">
        <v>0.52941176470588236</v>
      </c>
      <c r="Y449" s="13">
        <v>1.8235294117647061</v>
      </c>
      <c r="Z449" s="13">
        <v>2.4761904761904763</v>
      </c>
      <c r="AA449" s="13">
        <v>1.0952380952380953</v>
      </c>
      <c r="AB449" s="13">
        <v>1.3809523809523809</v>
      </c>
      <c r="AC449" s="13">
        <v>3</v>
      </c>
      <c r="AD449" s="13">
        <v>0</v>
      </c>
      <c r="AE449" s="13">
        <v>3</v>
      </c>
      <c r="AF449" s="13">
        <v>0</v>
      </c>
      <c r="AG449" s="13">
        <v>0</v>
      </c>
      <c r="AH449" s="13">
        <v>0</v>
      </c>
      <c r="AI449" s="13">
        <v>3</v>
      </c>
      <c r="AJ449" s="13">
        <v>0</v>
      </c>
      <c r="AK449" s="13">
        <v>93</v>
      </c>
      <c r="AL449" s="13">
        <v>3</v>
      </c>
      <c r="AM449" s="13">
        <v>2.4473684210526314</v>
      </c>
      <c r="AN449" s="13">
        <v>3</v>
      </c>
      <c r="AO449" s="22">
        <v>448</v>
      </c>
    </row>
    <row r="450" spans="1:41" x14ac:dyDescent="0.25">
      <c r="A450" t="s">
        <v>47</v>
      </c>
      <c r="B450" t="s">
        <v>272</v>
      </c>
      <c r="C450" t="s">
        <v>267</v>
      </c>
      <c r="D450" t="s">
        <v>116</v>
      </c>
      <c r="E450" t="s">
        <v>64</v>
      </c>
      <c r="F450" s="15">
        <v>0.70833333333333337</v>
      </c>
      <c r="G450" s="16">
        <v>14643</v>
      </c>
      <c r="H450" s="16">
        <v>7</v>
      </c>
      <c r="I450" s="16"/>
      <c r="J450" t="s">
        <v>68</v>
      </c>
      <c r="K450" t="s">
        <v>80</v>
      </c>
      <c r="L450">
        <v>1</v>
      </c>
      <c r="M450">
        <v>0</v>
      </c>
      <c r="N450" t="s">
        <v>32</v>
      </c>
      <c r="O450" t="s">
        <v>31</v>
      </c>
      <c r="P450" s="13">
        <v>1</v>
      </c>
      <c r="Q450" s="13">
        <v>1.037037037037037</v>
      </c>
      <c r="R450" s="13">
        <v>0.62962962962962965</v>
      </c>
      <c r="S450" s="13">
        <v>0.40740740740740733</v>
      </c>
      <c r="T450" s="13">
        <v>1.56</v>
      </c>
      <c r="U450" s="13">
        <v>1.2</v>
      </c>
      <c r="V450" s="13">
        <v>0.3600000000000001</v>
      </c>
      <c r="W450" s="13">
        <v>1.25</v>
      </c>
      <c r="X450" s="13">
        <v>1.4166666666666667</v>
      </c>
      <c r="Y450" s="13">
        <v>-0.16666666666666674</v>
      </c>
      <c r="Z450" s="13">
        <v>0.8666666666666667</v>
      </c>
      <c r="AA450" s="13">
        <v>1.3333333333333333</v>
      </c>
      <c r="AB450" s="13">
        <v>-0.46666666666666656</v>
      </c>
      <c r="AC450" s="13">
        <v>2.2307692307692308</v>
      </c>
      <c r="AD450" s="13">
        <v>1.3846153846153846</v>
      </c>
      <c r="AE450" s="13">
        <v>0.84615384615384626</v>
      </c>
      <c r="AF450" s="13">
        <v>0.83333333333333337</v>
      </c>
      <c r="AG450" s="13">
        <v>1</v>
      </c>
      <c r="AH450" s="13">
        <v>-0.16666666666666663</v>
      </c>
      <c r="AI450" s="13">
        <v>3</v>
      </c>
      <c r="AJ450" s="13">
        <v>0</v>
      </c>
      <c r="AK450" s="13">
        <v>31</v>
      </c>
      <c r="AL450" s="13">
        <v>39</v>
      </c>
      <c r="AM450" s="13">
        <v>1.1481481481481481</v>
      </c>
      <c r="AN450" s="13">
        <v>1.56</v>
      </c>
      <c r="AO450" s="22">
        <v>449</v>
      </c>
    </row>
    <row r="451" spans="1:41" x14ac:dyDescent="0.25">
      <c r="A451" t="s">
        <v>47</v>
      </c>
      <c r="B451" t="s">
        <v>272</v>
      </c>
      <c r="C451" t="s">
        <v>267</v>
      </c>
      <c r="D451" t="s">
        <v>116</v>
      </c>
      <c r="E451" t="s">
        <v>64</v>
      </c>
      <c r="F451" s="15">
        <v>0.70833333333333337</v>
      </c>
      <c r="G451" s="16">
        <v>6476</v>
      </c>
      <c r="H451" s="16">
        <v>3</v>
      </c>
      <c r="I451" s="16"/>
      <c r="J451" t="s">
        <v>245</v>
      </c>
      <c r="K451" t="s">
        <v>40</v>
      </c>
      <c r="L451">
        <v>0</v>
      </c>
      <c r="M451">
        <v>2</v>
      </c>
      <c r="N451" t="s">
        <v>31</v>
      </c>
      <c r="O451" t="s">
        <v>32</v>
      </c>
      <c r="P451" s="13">
        <v>-2</v>
      </c>
      <c r="Q451" s="13">
        <v>1.0833333333333333</v>
      </c>
      <c r="R451" s="13">
        <v>0.45833333333333331</v>
      </c>
      <c r="S451" s="13">
        <v>0.625</v>
      </c>
      <c r="T451" s="13">
        <v>2.4358974358974357</v>
      </c>
      <c r="U451" s="13">
        <v>0.84615384615384615</v>
      </c>
      <c r="V451" s="13">
        <v>1.5897435897435894</v>
      </c>
      <c r="W451" s="13">
        <v>0.7</v>
      </c>
      <c r="X451" s="13">
        <v>1.1000000000000001</v>
      </c>
      <c r="Y451" s="13">
        <v>-0.40000000000000013</v>
      </c>
      <c r="Z451" s="13">
        <v>1.3571428571428572</v>
      </c>
      <c r="AA451" s="13">
        <v>2</v>
      </c>
      <c r="AB451" s="13">
        <v>-0.64285714285714279</v>
      </c>
      <c r="AC451" s="13">
        <v>2.3888888888888888</v>
      </c>
      <c r="AD451" s="13">
        <v>0.55555555555555558</v>
      </c>
      <c r="AE451" s="13">
        <v>1.8333333333333333</v>
      </c>
      <c r="AF451" s="13">
        <v>2.4761904761904763</v>
      </c>
      <c r="AG451" s="13">
        <v>1.0952380952380953</v>
      </c>
      <c r="AH451" s="13">
        <v>1.3809523809523809</v>
      </c>
      <c r="AI451" s="13">
        <v>0</v>
      </c>
      <c r="AJ451" s="13">
        <v>3</v>
      </c>
      <c r="AK451" s="13">
        <v>23</v>
      </c>
      <c r="AL451" s="13">
        <v>96</v>
      </c>
      <c r="AM451" s="13">
        <v>0.95833333333333337</v>
      </c>
      <c r="AN451" s="13">
        <v>2.4615384615384617</v>
      </c>
      <c r="AO451" s="22">
        <v>450</v>
      </c>
    </row>
    <row r="452" spans="1:41" x14ac:dyDescent="0.25">
      <c r="A452" t="s">
        <v>47</v>
      </c>
      <c r="B452" t="s">
        <v>272</v>
      </c>
      <c r="C452" t="s">
        <v>267</v>
      </c>
      <c r="D452" t="s">
        <v>116</v>
      </c>
      <c r="E452" t="s">
        <v>64</v>
      </c>
      <c r="F452" s="15">
        <v>0.70833333333333337</v>
      </c>
      <c r="G452" s="16">
        <v>4072</v>
      </c>
      <c r="H452" s="16">
        <v>7</v>
      </c>
      <c r="I452" s="16"/>
      <c r="J452" t="s">
        <v>58</v>
      </c>
      <c r="K452" t="s">
        <v>0</v>
      </c>
      <c r="L452">
        <v>1</v>
      </c>
      <c r="M452">
        <v>2</v>
      </c>
      <c r="N452" t="s">
        <v>31</v>
      </c>
      <c r="O452" t="s">
        <v>32</v>
      </c>
      <c r="P452" s="13">
        <v>-1</v>
      </c>
      <c r="Q452" s="13">
        <v>1.4166666666666667</v>
      </c>
      <c r="R452" s="13">
        <v>0.83333333333333337</v>
      </c>
      <c r="S452" s="13">
        <v>0.58333333333333337</v>
      </c>
      <c r="T452" s="13">
        <v>2.2758620689655173</v>
      </c>
      <c r="U452" s="13">
        <v>0.72413793103448276</v>
      </c>
      <c r="V452" s="13">
        <v>1.5517241379310347</v>
      </c>
      <c r="W452" s="13">
        <v>1.4545454545454546</v>
      </c>
      <c r="X452" s="13">
        <v>1.8181818181818181</v>
      </c>
      <c r="Y452" s="13">
        <v>-0.36363636363636354</v>
      </c>
      <c r="Z452" s="13">
        <v>1.3846153846153846</v>
      </c>
      <c r="AA452" s="13">
        <v>1.0769230769230769</v>
      </c>
      <c r="AB452" s="13">
        <v>0.30769230769230771</v>
      </c>
      <c r="AC452" s="13">
        <v>2.4285714285714284</v>
      </c>
      <c r="AD452" s="13">
        <v>0.7857142857142857</v>
      </c>
      <c r="AE452" s="13">
        <v>1.6428571428571428</v>
      </c>
      <c r="AF452" s="13">
        <v>2.1333333333333333</v>
      </c>
      <c r="AG452" s="13">
        <v>0.66666666666666663</v>
      </c>
      <c r="AH452" s="13">
        <v>1.4666666666666668</v>
      </c>
      <c r="AI452" s="13">
        <v>0</v>
      </c>
      <c r="AJ452" s="13">
        <v>3</v>
      </c>
      <c r="AK452" s="13">
        <v>24</v>
      </c>
      <c r="AL452" s="13">
        <v>64</v>
      </c>
      <c r="AM452" s="13">
        <v>1</v>
      </c>
      <c r="AN452" s="13">
        <v>2.2068965517241379</v>
      </c>
      <c r="AO452" s="22">
        <v>451</v>
      </c>
    </row>
    <row r="453" spans="1:41" x14ac:dyDescent="0.25">
      <c r="A453" t="s">
        <v>47</v>
      </c>
      <c r="B453" t="s">
        <v>272</v>
      </c>
      <c r="C453" t="s">
        <v>267</v>
      </c>
      <c r="D453" t="s">
        <v>116</v>
      </c>
      <c r="E453" t="s">
        <v>64</v>
      </c>
      <c r="F453" s="15">
        <v>0.70833333333333337</v>
      </c>
      <c r="G453" s="16">
        <v>3041</v>
      </c>
      <c r="H453" s="16">
        <v>7</v>
      </c>
      <c r="I453" s="16"/>
      <c r="J453" t="s">
        <v>65</v>
      </c>
      <c r="K453" t="s">
        <v>76</v>
      </c>
      <c r="L453">
        <v>0</v>
      </c>
      <c r="M453">
        <v>1</v>
      </c>
      <c r="N453" t="s">
        <v>31</v>
      </c>
      <c r="O453" t="s">
        <v>32</v>
      </c>
      <c r="P453" s="13">
        <v>-1</v>
      </c>
      <c r="Q453" s="13">
        <v>1.6</v>
      </c>
      <c r="R453" s="13">
        <v>0.52</v>
      </c>
      <c r="S453" s="13">
        <v>1.08</v>
      </c>
      <c r="T453" s="13">
        <v>1.3478260869565217</v>
      </c>
      <c r="U453" s="13">
        <v>1.6521739130434783</v>
      </c>
      <c r="V453" s="13">
        <v>-0.30434782608695654</v>
      </c>
      <c r="W453" s="13">
        <v>1.6</v>
      </c>
      <c r="X453" s="13">
        <v>1.3</v>
      </c>
      <c r="Y453" s="13">
        <v>0.30000000000000004</v>
      </c>
      <c r="Z453" s="13">
        <v>1.6</v>
      </c>
      <c r="AA453" s="13">
        <v>1.5333333333333334</v>
      </c>
      <c r="AB453" s="13">
        <v>6.6666666666666652E-2</v>
      </c>
      <c r="AC453" s="13">
        <v>1.25</v>
      </c>
      <c r="AD453" s="13">
        <v>1.75</v>
      </c>
      <c r="AE453" s="13">
        <v>-0.5</v>
      </c>
      <c r="AF453" s="13">
        <v>1.4545454545454546</v>
      </c>
      <c r="AG453" s="13">
        <v>1.5454545454545454</v>
      </c>
      <c r="AH453" s="13">
        <v>-9.0909090909090828E-2</v>
      </c>
      <c r="AI453" s="13">
        <v>0</v>
      </c>
      <c r="AJ453" s="13">
        <v>3</v>
      </c>
      <c r="AK453" s="13">
        <v>39</v>
      </c>
      <c r="AL453" s="13">
        <v>30</v>
      </c>
      <c r="AM453" s="13">
        <v>1.56</v>
      </c>
      <c r="AN453" s="13">
        <v>1.3043478260869565</v>
      </c>
      <c r="AO453" s="22">
        <v>452</v>
      </c>
    </row>
    <row r="454" spans="1:41" x14ac:dyDescent="0.25">
      <c r="A454" t="s">
        <v>47</v>
      </c>
      <c r="B454" t="s">
        <v>272</v>
      </c>
      <c r="C454" t="s">
        <v>267</v>
      </c>
      <c r="D454" t="s">
        <v>116</v>
      </c>
      <c r="E454" t="s">
        <v>64</v>
      </c>
      <c r="F454" s="15">
        <v>0.70833333333333337</v>
      </c>
      <c r="G454" s="16">
        <v>4488</v>
      </c>
      <c r="H454" s="16">
        <v>7</v>
      </c>
      <c r="I454" s="16"/>
      <c r="J454" t="s">
        <v>49</v>
      </c>
      <c r="K454" t="s">
        <v>56</v>
      </c>
      <c r="L454">
        <v>2</v>
      </c>
      <c r="M454">
        <v>2</v>
      </c>
      <c r="N454" t="s">
        <v>30</v>
      </c>
      <c r="O454" t="s">
        <v>30</v>
      </c>
      <c r="P454" s="13">
        <v>0</v>
      </c>
      <c r="Q454" s="13">
        <v>1.5</v>
      </c>
      <c r="R454" s="13">
        <v>0.70833333333333337</v>
      </c>
      <c r="S454" s="13">
        <v>0.79166666666666663</v>
      </c>
      <c r="T454" s="13">
        <v>1.0416666666666667</v>
      </c>
      <c r="U454" s="13">
        <v>1.9583333333333333</v>
      </c>
      <c r="V454" s="13">
        <v>-0.91666666666666652</v>
      </c>
      <c r="W454" s="13">
        <v>1.6666666666666667</v>
      </c>
      <c r="X454" s="13">
        <v>1.4166666666666667</v>
      </c>
      <c r="Y454" s="13">
        <v>0.25</v>
      </c>
      <c r="Z454" s="13">
        <v>1.3333333333333333</v>
      </c>
      <c r="AA454" s="13">
        <v>1.3333333333333333</v>
      </c>
      <c r="AB454" s="13">
        <v>0</v>
      </c>
      <c r="AC454" s="13">
        <v>1.3333333333333333</v>
      </c>
      <c r="AD454" s="13">
        <v>1.9166666666666667</v>
      </c>
      <c r="AE454" s="13">
        <v>-0.58333333333333348</v>
      </c>
      <c r="AF454" s="13">
        <v>0.75</v>
      </c>
      <c r="AG454" s="13">
        <v>2</v>
      </c>
      <c r="AH454" s="13">
        <v>-1.25</v>
      </c>
      <c r="AI454" s="13">
        <v>1</v>
      </c>
      <c r="AJ454" s="13">
        <v>1</v>
      </c>
      <c r="AK454" s="13">
        <v>35</v>
      </c>
      <c r="AL454" s="13">
        <v>20</v>
      </c>
      <c r="AM454" s="13">
        <v>1.4583333333333333</v>
      </c>
      <c r="AN454" s="13">
        <v>0.83333333333333337</v>
      </c>
      <c r="AO454" s="22">
        <v>453</v>
      </c>
    </row>
    <row r="455" spans="1:41" x14ac:dyDescent="0.25">
      <c r="A455" t="s">
        <v>47</v>
      </c>
      <c r="B455" t="s">
        <v>272</v>
      </c>
      <c r="C455" t="s">
        <v>267</v>
      </c>
      <c r="D455" t="s">
        <v>116</v>
      </c>
      <c r="E455" t="s">
        <v>64</v>
      </c>
      <c r="F455" s="15">
        <v>0.70833333333333337</v>
      </c>
      <c r="G455" s="16">
        <v>19200</v>
      </c>
      <c r="H455" s="16">
        <v>7</v>
      </c>
      <c r="I455" s="16"/>
      <c r="J455" t="s">
        <v>71</v>
      </c>
      <c r="K455" t="s">
        <v>216</v>
      </c>
      <c r="L455">
        <v>2</v>
      </c>
      <c r="M455">
        <v>2</v>
      </c>
      <c r="N455" t="s">
        <v>30</v>
      </c>
      <c r="O455" t="s">
        <v>30</v>
      </c>
      <c r="P455" s="13">
        <v>0</v>
      </c>
      <c r="Q455" s="13">
        <v>1.4722222222222223</v>
      </c>
      <c r="R455" s="13">
        <v>0.27777777777777779</v>
      </c>
      <c r="S455" s="13">
        <v>1.1944444444444446</v>
      </c>
      <c r="T455" s="13">
        <v>1.72</v>
      </c>
      <c r="U455" s="13">
        <v>2.08</v>
      </c>
      <c r="V455" s="13">
        <v>-0.3600000000000001</v>
      </c>
      <c r="W455" s="13">
        <v>1.3529411764705883</v>
      </c>
      <c r="X455" s="13">
        <v>0.58823529411764708</v>
      </c>
      <c r="Y455" s="13">
        <v>0.76470588235294124</v>
      </c>
      <c r="Z455" s="13">
        <v>1.5789473684210527</v>
      </c>
      <c r="AA455" s="13">
        <v>1.8421052631578947</v>
      </c>
      <c r="AB455" s="13">
        <v>-0.26315789473684204</v>
      </c>
      <c r="AC455" s="13">
        <v>1.6923076923076923</v>
      </c>
      <c r="AD455" s="13">
        <v>1.3076923076923077</v>
      </c>
      <c r="AE455" s="13">
        <v>0.38461538461538458</v>
      </c>
      <c r="AF455" s="13">
        <v>1.75</v>
      </c>
      <c r="AG455" s="13">
        <v>2.9166666666666665</v>
      </c>
      <c r="AH455" s="13">
        <v>-1.1666666666666665</v>
      </c>
      <c r="AI455" s="13">
        <v>1</v>
      </c>
      <c r="AJ455" s="13">
        <v>1</v>
      </c>
      <c r="AK455" s="13">
        <v>52</v>
      </c>
      <c r="AL455" s="13">
        <v>32</v>
      </c>
      <c r="AM455" s="13">
        <v>1.4444444444444444</v>
      </c>
      <c r="AN455" s="13">
        <v>1.28</v>
      </c>
      <c r="AO455" s="22">
        <v>454</v>
      </c>
    </row>
    <row r="456" spans="1:41" x14ac:dyDescent="0.25">
      <c r="A456" t="s">
        <v>47</v>
      </c>
      <c r="B456" t="s">
        <v>357</v>
      </c>
      <c r="C456" t="s">
        <v>267</v>
      </c>
      <c r="D456" t="s">
        <v>116</v>
      </c>
      <c r="E456" t="s">
        <v>43</v>
      </c>
      <c r="F456" s="15">
        <v>0.70833333333333337</v>
      </c>
      <c r="G456" s="16">
        <v>11600</v>
      </c>
      <c r="H456" s="16">
        <v>13</v>
      </c>
      <c r="I456" s="16"/>
      <c r="J456" t="s">
        <v>71</v>
      </c>
      <c r="K456" t="s">
        <v>56</v>
      </c>
      <c r="L456">
        <v>3</v>
      </c>
      <c r="M456">
        <v>0</v>
      </c>
      <c r="N456" t="s">
        <v>32</v>
      </c>
      <c r="O456" t="s">
        <v>31</v>
      </c>
      <c r="P456" s="13">
        <v>3</v>
      </c>
      <c r="Q456" s="13">
        <v>1.4864864864864864</v>
      </c>
      <c r="R456" s="13">
        <v>0.32432432432432434</v>
      </c>
      <c r="S456" s="13">
        <v>1.1621621621621621</v>
      </c>
      <c r="T456" s="13">
        <v>1.08</v>
      </c>
      <c r="U456" s="13">
        <v>1.96</v>
      </c>
      <c r="V456" s="13">
        <v>-0.87999999999999989</v>
      </c>
      <c r="W456" s="13">
        <v>1.3888888888888888</v>
      </c>
      <c r="X456" s="13">
        <v>0.66666666666666663</v>
      </c>
      <c r="Y456" s="13">
        <v>0.72222222222222221</v>
      </c>
      <c r="Z456" s="13">
        <v>1.5789473684210527</v>
      </c>
      <c r="AA456" s="13">
        <v>1.8421052631578947</v>
      </c>
      <c r="AB456" s="13">
        <v>-0.26315789473684204</v>
      </c>
      <c r="AC456" s="13">
        <v>1.3333333333333333</v>
      </c>
      <c r="AD456" s="13">
        <v>1.9166666666666667</v>
      </c>
      <c r="AE456" s="13">
        <v>-0.58333333333333348</v>
      </c>
      <c r="AF456" s="13">
        <v>0.84615384615384615</v>
      </c>
      <c r="AG456" s="13">
        <v>2</v>
      </c>
      <c r="AH456" s="13">
        <v>-1.1538461538461537</v>
      </c>
      <c r="AI456" s="13">
        <v>3</v>
      </c>
      <c r="AJ456" s="13">
        <v>0</v>
      </c>
      <c r="AK456" s="13">
        <v>53</v>
      </c>
      <c r="AL456" s="13">
        <v>21</v>
      </c>
      <c r="AM456" s="13">
        <v>1.4324324324324325</v>
      </c>
      <c r="AN456" s="13">
        <v>0.84</v>
      </c>
      <c r="AO456" s="22">
        <v>455</v>
      </c>
    </row>
    <row r="457" spans="1:41" x14ac:dyDescent="0.25">
      <c r="A457" t="s">
        <v>47</v>
      </c>
      <c r="B457" t="s">
        <v>357</v>
      </c>
      <c r="C457" t="s">
        <v>267</v>
      </c>
      <c r="D457" t="s">
        <v>116</v>
      </c>
      <c r="E457" t="s">
        <v>43</v>
      </c>
      <c r="F457" s="15">
        <v>0.70833333333333337</v>
      </c>
      <c r="G457" s="16">
        <v>4048</v>
      </c>
      <c r="H457" s="16">
        <v>13</v>
      </c>
      <c r="I457" s="16"/>
      <c r="J457" t="s">
        <v>58</v>
      </c>
      <c r="K457" t="s">
        <v>76</v>
      </c>
      <c r="L457">
        <v>2</v>
      </c>
      <c r="M457">
        <v>1</v>
      </c>
      <c r="N457" t="s">
        <v>32</v>
      </c>
      <c r="O457" t="s">
        <v>31</v>
      </c>
      <c r="P457" s="13">
        <v>1</v>
      </c>
      <c r="Q457" s="13">
        <v>1.4</v>
      </c>
      <c r="R457" s="13">
        <v>0.88</v>
      </c>
      <c r="S457" s="13">
        <v>0.51999999999999991</v>
      </c>
      <c r="T457" s="13">
        <v>1.3333333333333333</v>
      </c>
      <c r="U457" s="13">
        <v>1.5833333333333333</v>
      </c>
      <c r="V457" s="13">
        <v>-0.25</v>
      </c>
      <c r="W457" s="13">
        <v>1.4166666666666667</v>
      </c>
      <c r="X457" s="13">
        <v>1.8333333333333333</v>
      </c>
      <c r="Y457" s="13">
        <v>-0.41666666666666652</v>
      </c>
      <c r="Z457" s="13">
        <v>1.3846153846153846</v>
      </c>
      <c r="AA457" s="13">
        <v>1.0769230769230769</v>
      </c>
      <c r="AB457" s="13">
        <v>0.30769230769230771</v>
      </c>
      <c r="AC457" s="13">
        <v>1.25</v>
      </c>
      <c r="AD457" s="13">
        <v>1.75</v>
      </c>
      <c r="AE457" s="13">
        <v>-0.5</v>
      </c>
      <c r="AF457" s="13">
        <v>1.4166666666666667</v>
      </c>
      <c r="AG457" s="13">
        <v>1.4166666666666667</v>
      </c>
      <c r="AH457" s="13">
        <v>0</v>
      </c>
      <c r="AI457" s="13">
        <v>3</v>
      </c>
      <c r="AJ457" s="13">
        <v>0</v>
      </c>
      <c r="AK457" s="13">
        <v>24</v>
      </c>
      <c r="AL457" s="13">
        <v>33</v>
      </c>
      <c r="AM457" s="13">
        <v>0.96</v>
      </c>
      <c r="AN457" s="13">
        <v>1.375</v>
      </c>
      <c r="AO457" s="22">
        <v>456</v>
      </c>
    </row>
    <row r="458" spans="1:41" x14ac:dyDescent="0.25">
      <c r="A458" t="s">
        <v>47</v>
      </c>
      <c r="B458" t="s">
        <v>357</v>
      </c>
      <c r="C458" t="s">
        <v>267</v>
      </c>
      <c r="D458" t="s">
        <v>116</v>
      </c>
      <c r="E458" t="s">
        <v>43</v>
      </c>
      <c r="F458" s="15">
        <v>0.70833333333333337</v>
      </c>
      <c r="G458" s="16">
        <v>4635</v>
      </c>
      <c r="H458" s="16">
        <v>13</v>
      </c>
      <c r="I458" s="16"/>
      <c r="J458" t="s">
        <v>216</v>
      </c>
      <c r="K458" t="s">
        <v>245</v>
      </c>
      <c r="L458">
        <v>0</v>
      </c>
      <c r="M458">
        <v>2</v>
      </c>
      <c r="N458" t="s">
        <v>31</v>
      </c>
      <c r="O458" t="s">
        <v>32</v>
      </c>
      <c r="P458" s="13">
        <v>-2</v>
      </c>
      <c r="Q458" s="13">
        <v>1.7307692307692308</v>
      </c>
      <c r="R458" s="13">
        <v>0.65384615384615385</v>
      </c>
      <c r="S458" s="13">
        <v>1.0769230769230771</v>
      </c>
      <c r="T458" s="13">
        <v>1.04</v>
      </c>
      <c r="U458" s="13">
        <v>1.64</v>
      </c>
      <c r="V458" s="13">
        <v>-0.59999999999999987</v>
      </c>
      <c r="W458" s="13">
        <v>1.6923076923076923</v>
      </c>
      <c r="X458" s="13">
        <v>1.3076923076923077</v>
      </c>
      <c r="Y458" s="13">
        <v>0.38461538461538458</v>
      </c>
      <c r="Z458" s="13">
        <v>1.7692307692307692</v>
      </c>
      <c r="AA458" s="13">
        <v>2.8461538461538463</v>
      </c>
      <c r="AB458" s="13">
        <v>-1.0769230769230771</v>
      </c>
      <c r="AC458" s="13">
        <v>0.63636363636363635</v>
      </c>
      <c r="AD458" s="13">
        <v>1.1818181818181819</v>
      </c>
      <c r="AE458" s="13">
        <v>-0.54545454545454553</v>
      </c>
      <c r="AF458" s="13">
        <v>1.3571428571428572</v>
      </c>
      <c r="AG458" s="13">
        <v>2</v>
      </c>
      <c r="AH458" s="13">
        <v>-0.64285714285714279</v>
      </c>
      <c r="AI458" s="13">
        <v>0</v>
      </c>
      <c r="AJ458" s="13">
        <v>3</v>
      </c>
      <c r="AK458" s="13">
        <v>33</v>
      </c>
      <c r="AL458" s="13">
        <v>23</v>
      </c>
      <c r="AM458" s="13">
        <v>1.2692307692307692</v>
      </c>
      <c r="AN458" s="13">
        <v>0.92</v>
      </c>
      <c r="AO458" s="22">
        <v>457</v>
      </c>
    </row>
    <row r="459" spans="1:41" x14ac:dyDescent="0.25">
      <c r="A459" t="s">
        <v>47</v>
      </c>
      <c r="B459" t="s">
        <v>273</v>
      </c>
      <c r="C459" t="s">
        <v>267</v>
      </c>
      <c r="D459" t="s">
        <v>116</v>
      </c>
      <c r="E459" t="s">
        <v>64</v>
      </c>
      <c r="F459" s="15">
        <v>0.70833333333333337</v>
      </c>
      <c r="G459" s="16">
        <v>10228</v>
      </c>
      <c r="H459" s="16">
        <v>14</v>
      </c>
      <c r="I459" s="16"/>
      <c r="J459" t="s">
        <v>40</v>
      </c>
      <c r="K459" t="s">
        <v>80</v>
      </c>
      <c r="L459">
        <v>5</v>
      </c>
      <c r="M459">
        <v>1</v>
      </c>
      <c r="N459" t="s">
        <v>32</v>
      </c>
      <c r="O459" t="s">
        <v>31</v>
      </c>
      <c r="P459" s="13">
        <v>4</v>
      </c>
      <c r="Q459" s="13">
        <v>2.4249999999999998</v>
      </c>
      <c r="R459" s="13">
        <v>0.25</v>
      </c>
      <c r="S459" s="13">
        <v>2.1749999999999998</v>
      </c>
      <c r="T459" s="13">
        <v>1.5</v>
      </c>
      <c r="U459" s="13">
        <v>1.1923076923076923</v>
      </c>
      <c r="V459" s="13">
        <v>0.30769230769230771</v>
      </c>
      <c r="W459" s="13">
        <v>2.3888888888888888</v>
      </c>
      <c r="X459" s="13">
        <v>0.55555555555555558</v>
      </c>
      <c r="Y459" s="13">
        <v>1.8333333333333333</v>
      </c>
      <c r="Z459" s="13">
        <v>2.4545454545454546</v>
      </c>
      <c r="AA459" s="13">
        <v>1.0454545454545454</v>
      </c>
      <c r="AB459" s="13">
        <v>1.4090909090909092</v>
      </c>
      <c r="AC459" s="13">
        <v>2.2307692307692308</v>
      </c>
      <c r="AD459" s="13">
        <v>1.3846153846153846</v>
      </c>
      <c r="AE459" s="13">
        <v>0.84615384615384626</v>
      </c>
      <c r="AF459" s="13">
        <v>0.76923076923076927</v>
      </c>
      <c r="AG459" s="13">
        <v>1</v>
      </c>
      <c r="AH459" s="13">
        <v>-0.23076923076923073</v>
      </c>
      <c r="AI459" s="13">
        <v>3</v>
      </c>
      <c r="AJ459" s="13">
        <v>0</v>
      </c>
      <c r="AK459" s="13">
        <v>99</v>
      </c>
      <c r="AL459" s="13">
        <v>39</v>
      </c>
      <c r="AM459" s="13">
        <v>2.4750000000000001</v>
      </c>
      <c r="AN459" s="13">
        <v>1.5</v>
      </c>
      <c r="AO459" s="22">
        <v>458</v>
      </c>
    </row>
    <row r="460" spans="1:41" x14ac:dyDescent="0.25">
      <c r="A460" t="s">
        <v>47</v>
      </c>
      <c r="B460" t="s">
        <v>273</v>
      </c>
      <c r="C460" t="s">
        <v>267</v>
      </c>
      <c r="D460" t="s">
        <v>116</v>
      </c>
      <c r="E460" t="s">
        <v>64</v>
      </c>
      <c r="F460" s="15">
        <v>0.60416666666666663</v>
      </c>
      <c r="G460" s="16">
        <v>8567</v>
      </c>
      <c r="H460" s="16">
        <v>14</v>
      </c>
      <c r="I460" s="16"/>
      <c r="J460" t="s">
        <v>68</v>
      </c>
      <c r="K460" t="s">
        <v>65</v>
      </c>
      <c r="L460">
        <v>0</v>
      </c>
      <c r="M460">
        <v>1</v>
      </c>
      <c r="N460" t="s">
        <v>31</v>
      </c>
      <c r="O460" t="s">
        <v>32</v>
      </c>
      <c r="P460" s="13">
        <v>-1</v>
      </c>
      <c r="Q460" s="13">
        <v>1.0357142857142858</v>
      </c>
      <c r="R460" s="13">
        <v>0.6071428571428571</v>
      </c>
      <c r="S460" s="13">
        <v>0.42857142857142871</v>
      </c>
      <c r="T460" s="13">
        <v>1.5384615384615385</v>
      </c>
      <c r="U460" s="13">
        <v>1.4230769230769231</v>
      </c>
      <c r="V460" s="13">
        <v>0.11538461538461542</v>
      </c>
      <c r="W460" s="13">
        <v>1.2307692307692308</v>
      </c>
      <c r="X460" s="13">
        <v>1.3076923076923077</v>
      </c>
      <c r="Y460" s="13">
        <v>-7.6923076923076872E-2</v>
      </c>
      <c r="Z460" s="13">
        <v>0.8666666666666667</v>
      </c>
      <c r="AA460" s="13">
        <v>1.3333333333333333</v>
      </c>
      <c r="AB460" s="13">
        <v>-0.46666666666666656</v>
      </c>
      <c r="AC460" s="13">
        <v>1.4545454545454546</v>
      </c>
      <c r="AD460" s="13">
        <v>1.2727272727272727</v>
      </c>
      <c r="AE460" s="13">
        <v>0.18181818181818188</v>
      </c>
      <c r="AF460" s="13">
        <v>1.6</v>
      </c>
      <c r="AG460" s="13">
        <v>1.5333333333333334</v>
      </c>
      <c r="AH460" s="13">
        <v>6.6666666666666652E-2</v>
      </c>
      <c r="AI460" s="13">
        <v>0</v>
      </c>
      <c r="AJ460" s="13">
        <v>3</v>
      </c>
      <c r="AK460" s="13">
        <v>34</v>
      </c>
      <c r="AL460" s="13">
        <v>39</v>
      </c>
      <c r="AM460" s="13">
        <v>1.2142857142857142</v>
      </c>
      <c r="AN460" s="13">
        <v>1.5</v>
      </c>
      <c r="AO460" s="22">
        <v>459</v>
      </c>
    </row>
    <row r="461" spans="1:41" x14ac:dyDescent="0.25">
      <c r="A461" t="s">
        <v>47</v>
      </c>
      <c r="B461" t="s">
        <v>273</v>
      </c>
      <c r="C461" t="s">
        <v>267</v>
      </c>
      <c r="D461" t="s">
        <v>116</v>
      </c>
      <c r="E461" t="s">
        <v>64</v>
      </c>
      <c r="F461" s="15">
        <v>0.60416666666666663</v>
      </c>
      <c r="G461" s="16">
        <v>3691</v>
      </c>
      <c r="H461" s="16">
        <v>14</v>
      </c>
      <c r="I461" s="16"/>
      <c r="J461" t="s">
        <v>49</v>
      </c>
      <c r="K461" t="s">
        <v>0</v>
      </c>
      <c r="L461">
        <v>0</v>
      </c>
      <c r="M461">
        <v>3</v>
      </c>
      <c r="N461" t="s">
        <v>31</v>
      </c>
      <c r="O461" t="s">
        <v>32</v>
      </c>
      <c r="P461" s="13">
        <v>-3</v>
      </c>
      <c r="Q461" s="13">
        <v>1.52</v>
      </c>
      <c r="R461" s="13">
        <v>0.76</v>
      </c>
      <c r="S461" s="13">
        <v>0.76</v>
      </c>
      <c r="T461" s="13">
        <v>2.2666666666666666</v>
      </c>
      <c r="U461" s="13">
        <v>0.73333333333333328</v>
      </c>
      <c r="V461" s="13">
        <v>1.5333333333333332</v>
      </c>
      <c r="W461" s="13">
        <v>1.6923076923076923</v>
      </c>
      <c r="X461" s="13">
        <v>1.4615384615384615</v>
      </c>
      <c r="Y461" s="13">
        <v>0.23076923076923084</v>
      </c>
      <c r="Z461" s="13">
        <v>1.3333333333333333</v>
      </c>
      <c r="AA461" s="13">
        <v>1.3333333333333333</v>
      </c>
      <c r="AB461" s="13">
        <v>0</v>
      </c>
      <c r="AC461" s="13">
        <v>2.4285714285714284</v>
      </c>
      <c r="AD461" s="13">
        <v>0.7857142857142857</v>
      </c>
      <c r="AE461" s="13">
        <v>1.6428571428571428</v>
      </c>
      <c r="AF461" s="13">
        <v>2.125</v>
      </c>
      <c r="AG461" s="13">
        <v>0.6875</v>
      </c>
      <c r="AH461" s="13">
        <v>1.4375</v>
      </c>
      <c r="AI461" s="13">
        <v>0</v>
      </c>
      <c r="AJ461" s="13">
        <v>3</v>
      </c>
      <c r="AK461" s="13">
        <v>36</v>
      </c>
      <c r="AL461" s="13">
        <v>67</v>
      </c>
      <c r="AM461" s="13">
        <v>1.44</v>
      </c>
      <c r="AN461" s="13">
        <v>2.2333333333333334</v>
      </c>
      <c r="AO461" s="22">
        <v>460</v>
      </c>
    </row>
    <row r="462" spans="1:41" x14ac:dyDescent="0.25">
      <c r="A462" t="s">
        <v>41</v>
      </c>
      <c r="B462" t="s">
        <v>333</v>
      </c>
      <c r="C462" t="s">
        <v>267</v>
      </c>
      <c r="D462" t="s">
        <v>124</v>
      </c>
      <c r="E462" t="s">
        <v>46</v>
      </c>
      <c r="F462" s="15">
        <v>0.75</v>
      </c>
      <c r="G462" s="16">
        <v>13301</v>
      </c>
      <c r="H462" s="16">
        <v>3</v>
      </c>
      <c r="I462" s="16"/>
      <c r="J462" t="s">
        <v>268</v>
      </c>
      <c r="K462" t="s">
        <v>40</v>
      </c>
      <c r="L462">
        <v>0</v>
      </c>
      <c r="M462">
        <v>6</v>
      </c>
      <c r="N462" t="s">
        <v>31</v>
      </c>
      <c r="O462" t="s">
        <v>32</v>
      </c>
      <c r="P462" s="13">
        <v>-6</v>
      </c>
      <c r="Q462" s="13">
        <v>2</v>
      </c>
      <c r="R462" s="13">
        <v>1</v>
      </c>
      <c r="S462" s="13">
        <v>1</v>
      </c>
      <c r="T462" s="13">
        <v>2.4878048780487805</v>
      </c>
      <c r="U462" s="13">
        <v>0.82926829268292679</v>
      </c>
      <c r="V462" s="13">
        <v>1.6585365853658538</v>
      </c>
      <c r="W462" s="13">
        <v>2</v>
      </c>
      <c r="X462" s="13">
        <v>1</v>
      </c>
      <c r="Y462" s="13">
        <v>1</v>
      </c>
      <c r="Z462" s="13">
        <v>0</v>
      </c>
      <c r="AA462" s="13">
        <v>0</v>
      </c>
      <c r="AB462" s="13">
        <v>0</v>
      </c>
      <c r="AC462" s="13">
        <v>2.5263157894736841</v>
      </c>
      <c r="AD462" s="13">
        <v>0.57894736842105265</v>
      </c>
      <c r="AE462" s="13">
        <v>1.9473684210526314</v>
      </c>
      <c r="AF462" s="13">
        <v>2.4545454545454546</v>
      </c>
      <c r="AG462" s="13">
        <v>1.0454545454545454</v>
      </c>
      <c r="AH462" s="13">
        <v>1.4090909090909092</v>
      </c>
      <c r="AI462" s="13">
        <v>0</v>
      </c>
      <c r="AJ462" s="13">
        <v>3</v>
      </c>
      <c r="AK462" s="13">
        <v>3</v>
      </c>
      <c r="AL462" s="13">
        <v>102</v>
      </c>
      <c r="AM462" s="13">
        <v>3</v>
      </c>
      <c r="AN462" s="13">
        <v>2.4878048780487805</v>
      </c>
      <c r="AO462" s="22">
        <v>461</v>
      </c>
    </row>
    <row r="463" spans="1:41" x14ac:dyDescent="0.25">
      <c r="A463" t="s">
        <v>41</v>
      </c>
      <c r="B463" t="s">
        <v>333</v>
      </c>
      <c r="C463" t="s">
        <v>267</v>
      </c>
      <c r="D463" t="s">
        <v>124</v>
      </c>
      <c r="E463" t="s">
        <v>46</v>
      </c>
      <c r="F463" s="15">
        <v>0.85416666666666663</v>
      </c>
      <c r="G463" s="16">
        <v>6087</v>
      </c>
      <c r="H463" s="16">
        <v>3</v>
      </c>
      <c r="I463" s="16"/>
      <c r="J463" t="s">
        <v>0</v>
      </c>
      <c r="K463" t="s">
        <v>71</v>
      </c>
      <c r="L463">
        <v>1</v>
      </c>
      <c r="M463">
        <v>1</v>
      </c>
      <c r="N463" t="s">
        <v>30</v>
      </c>
      <c r="O463" t="s">
        <v>30</v>
      </c>
      <c r="P463" s="13">
        <v>0</v>
      </c>
      <c r="Q463" s="13">
        <v>2.2903225806451615</v>
      </c>
      <c r="R463" s="13">
        <v>0.35483870967741937</v>
      </c>
      <c r="S463" s="13">
        <v>1.935483870967742</v>
      </c>
      <c r="T463" s="13">
        <v>1.5263157894736843</v>
      </c>
      <c r="U463" s="13">
        <v>1.236842105263158</v>
      </c>
      <c r="V463" s="13">
        <v>0.28947368421052633</v>
      </c>
      <c r="W463" s="13">
        <v>2.4285714285714284</v>
      </c>
      <c r="X463" s="13">
        <v>0.7857142857142857</v>
      </c>
      <c r="Y463" s="13">
        <v>1.6428571428571428</v>
      </c>
      <c r="Z463" s="13">
        <v>2.1764705882352939</v>
      </c>
      <c r="AA463" s="13">
        <v>0.6470588235294118</v>
      </c>
      <c r="AB463" s="13">
        <v>1.5294117647058822</v>
      </c>
      <c r="AC463" s="13">
        <v>1.4736842105263157</v>
      </c>
      <c r="AD463" s="13">
        <v>0.63157894736842102</v>
      </c>
      <c r="AE463" s="13">
        <v>0.84210526315789469</v>
      </c>
      <c r="AF463" s="13">
        <v>1.5789473684210527</v>
      </c>
      <c r="AG463" s="13">
        <v>1.8421052631578947</v>
      </c>
      <c r="AH463" s="13">
        <v>-0.26315789473684204</v>
      </c>
      <c r="AI463" s="13">
        <v>1</v>
      </c>
      <c r="AJ463" s="13">
        <v>1</v>
      </c>
      <c r="AK463" s="13">
        <v>70</v>
      </c>
      <c r="AL463" s="13">
        <v>56</v>
      </c>
      <c r="AM463" s="13">
        <v>2.2580645161290325</v>
      </c>
      <c r="AN463" s="13">
        <v>1.4736842105263157</v>
      </c>
      <c r="AO463" s="22">
        <v>462</v>
      </c>
    </row>
    <row r="464" spans="1:41" x14ac:dyDescent="0.25">
      <c r="A464" t="s">
        <v>47</v>
      </c>
      <c r="B464" t="s">
        <v>358</v>
      </c>
      <c r="C464" t="s">
        <v>267</v>
      </c>
      <c r="D464" t="s">
        <v>124</v>
      </c>
      <c r="E464" t="s">
        <v>43</v>
      </c>
      <c r="F464" s="15">
        <v>0.70833333333333337</v>
      </c>
      <c r="G464" s="16">
        <v>7413</v>
      </c>
      <c r="H464" s="16">
        <v>3</v>
      </c>
      <c r="I464" s="16"/>
      <c r="J464" t="s">
        <v>245</v>
      </c>
      <c r="K464" t="s">
        <v>71</v>
      </c>
      <c r="L464">
        <v>0</v>
      </c>
      <c r="M464">
        <v>2</v>
      </c>
      <c r="N464" t="s">
        <v>31</v>
      </c>
      <c r="O464" t="s">
        <v>32</v>
      </c>
      <c r="P464" s="13">
        <v>-2</v>
      </c>
      <c r="Q464" s="13">
        <v>1.0769230769230769</v>
      </c>
      <c r="R464" s="13">
        <v>0.5</v>
      </c>
      <c r="S464" s="13">
        <v>0.57692307692307687</v>
      </c>
      <c r="T464" s="13">
        <v>1.5128205128205128</v>
      </c>
      <c r="U464" s="13">
        <v>1.2307692307692308</v>
      </c>
      <c r="V464" s="13">
        <v>0.28205128205128194</v>
      </c>
      <c r="W464" s="13">
        <v>0.63636363636363635</v>
      </c>
      <c r="X464" s="13">
        <v>1.1818181818181819</v>
      </c>
      <c r="Y464" s="13">
        <v>-0.54545454545454553</v>
      </c>
      <c r="Z464" s="13">
        <v>1.4</v>
      </c>
      <c r="AA464" s="13">
        <v>1.8666666666666667</v>
      </c>
      <c r="AB464" s="13">
        <v>-0.46666666666666679</v>
      </c>
      <c r="AC464" s="13">
        <v>1.4736842105263157</v>
      </c>
      <c r="AD464" s="13">
        <v>0.63157894736842102</v>
      </c>
      <c r="AE464" s="13">
        <v>0.84210526315789469</v>
      </c>
      <c r="AF464" s="13">
        <v>1.55</v>
      </c>
      <c r="AG464" s="13">
        <v>1.8</v>
      </c>
      <c r="AH464" s="13">
        <v>-0.25</v>
      </c>
      <c r="AI464" s="13">
        <v>0</v>
      </c>
      <c r="AJ464" s="13">
        <v>3</v>
      </c>
      <c r="AK464" s="13">
        <v>26</v>
      </c>
      <c r="AL464" s="13">
        <v>57</v>
      </c>
      <c r="AM464" s="13">
        <v>1</v>
      </c>
      <c r="AN464" s="13">
        <v>1.4615384615384615</v>
      </c>
      <c r="AO464" s="22">
        <v>463</v>
      </c>
    </row>
    <row r="465" spans="1:41" x14ac:dyDescent="0.25">
      <c r="A465" t="s">
        <v>47</v>
      </c>
      <c r="B465" t="s">
        <v>358</v>
      </c>
      <c r="C465" t="s">
        <v>267</v>
      </c>
      <c r="D465" t="s">
        <v>124</v>
      </c>
      <c r="E465" t="s">
        <v>43</v>
      </c>
      <c r="F465" s="15">
        <v>0.70833333333333337</v>
      </c>
      <c r="G465" s="16">
        <v>1850</v>
      </c>
      <c r="H465" s="16">
        <v>7</v>
      </c>
      <c r="I465" s="16"/>
      <c r="J465" t="s">
        <v>56</v>
      </c>
      <c r="K465" t="s">
        <v>58</v>
      </c>
      <c r="L465">
        <v>1</v>
      </c>
      <c r="M465">
        <v>1</v>
      </c>
      <c r="N465" t="s">
        <v>30</v>
      </c>
      <c r="O465" t="s">
        <v>30</v>
      </c>
      <c r="P465" s="13">
        <v>0</v>
      </c>
      <c r="Q465" s="13">
        <v>1.0384615384615385</v>
      </c>
      <c r="R465" s="13">
        <v>0.88461538461538458</v>
      </c>
      <c r="S465" s="13">
        <v>0.15384615384615397</v>
      </c>
      <c r="T465" s="13">
        <v>1.4230769230769231</v>
      </c>
      <c r="U465" s="13">
        <v>1.4230769230769231</v>
      </c>
      <c r="V465" s="13">
        <v>0</v>
      </c>
      <c r="W465" s="13">
        <v>1.3333333333333333</v>
      </c>
      <c r="X465" s="13">
        <v>1.9166666666666667</v>
      </c>
      <c r="Y465" s="13">
        <v>-0.58333333333333348</v>
      </c>
      <c r="Z465" s="13">
        <v>0.7857142857142857</v>
      </c>
      <c r="AA465" s="13">
        <v>2.0714285714285716</v>
      </c>
      <c r="AB465" s="13">
        <v>-1.285714285714286</v>
      </c>
      <c r="AC465" s="13">
        <v>1.4615384615384615</v>
      </c>
      <c r="AD465" s="13">
        <v>1.7692307692307692</v>
      </c>
      <c r="AE465" s="13">
        <v>-0.30769230769230771</v>
      </c>
      <c r="AF465" s="13">
        <v>1.3846153846153846</v>
      </c>
      <c r="AG465" s="13">
        <v>1.0769230769230769</v>
      </c>
      <c r="AH465" s="13">
        <v>0.30769230769230771</v>
      </c>
      <c r="AI465" s="13">
        <v>1</v>
      </c>
      <c r="AJ465" s="13">
        <v>1</v>
      </c>
      <c r="AK465" s="13">
        <v>21</v>
      </c>
      <c r="AL465" s="13">
        <v>27</v>
      </c>
      <c r="AM465" s="13">
        <v>0.80769230769230771</v>
      </c>
      <c r="AN465" s="13">
        <v>1.0384615384615385</v>
      </c>
      <c r="AO465" s="22">
        <v>464</v>
      </c>
    </row>
    <row r="466" spans="1:41" x14ac:dyDescent="0.25">
      <c r="A466" t="s">
        <v>47</v>
      </c>
      <c r="B466" t="s">
        <v>358</v>
      </c>
      <c r="C466" t="s">
        <v>267</v>
      </c>
      <c r="D466" t="s">
        <v>124</v>
      </c>
      <c r="E466" t="s">
        <v>43</v>
      </c>
      <c r="F466" s="15">
        <v>0.70833333333333337</v>
      </c>
      <c r="G466" s="16">
        <v>2000</v>
      </c>
      <c r="H466" s="16">
        <v>7</v>
      </c>
      <c r="I466" s="16"/>
      <c r="J466" t="s">
        <v>76</v>
      </c>
      <c r="K466" t="s">
        <v>216</v>
      </c>
      <c r="L466">
        <v>3</v>
      </c>
      <c r="M466">
        <v>0</v>
      </c>
      <c r="N466" t="s">
        <v>32</v>
      </c>
      <c r="O466" t="s">
        <v>31</v>
      </c>
      <c r="P466" s="13">
        <v>3</v>
      </c>
      <c r="Q466" s="13">
        <v>1.32</v>
      </c>
      <c r="R466" s="13">
        <v>0.84</v>
      </c>
      <c r="S466" s="13">
        <v>0.48000000000000009</v>
      </c>
      <c r="T466" s="13">
        <v>1.6666666666666667</v>
      </c>
      <c r="U466" s="13">
        <v>2.074074074074074</v>
      </c>
      <c r="V466" s="13">
        <v>-0.40740740740740722</v>
      </c>
      <c r="W466" s="13">
        <v>1.25</v>
      </c>
      <c r="X466" s="13">
        <v>1.75</v>
      </c>
      <c r="Y466" s="13">
        <v>-0.5</v>
      </c>
      <c r="Z466" s="13">
        <v>1.3846153846153846</v>
      </c>
      <c r="AA466" s="13">
        <v>1.4615384615384615</v>
      </c>
      <c r="AB466" s="13">
        <v>-7.6923076923076872E-2</v>
      </c>
      <c r="AC466" s="13">
        <v>1.5714285714285714</v>
      </c>
      <c r="AD466" s="13">
        <v>1.3571428571428572</v>
      </c>
      <c r="AE466" s="13">
        <v>0.21428571428571419</v>
      </c>
      <c r="AF466" s="13">
        <v>1.7692307692307692</v>
      </c>
      <c r="AG466" s="13">
        <v>2.8461538461538463</v>
      </c>
      <c r="AH466" s="13">
        <v>-1.0769230769230771</v>
      </c>
      <c r="AI466" s="13">
        <v>3</v>
      </c>
      <c r="AJ466" s="13">
        <v>0</v>
      </c>
      <c r="AK466" s="13">
        <v>33</v>
      </c>
      <c r="AL466" s="13">
        <v>33</v>
      </c>
      <c r="AM466" s="13">
        <v>1.32</v>
      </c>
      <c r="AN466" s="13">
        <v>1.2222222222222223</v>
      </c>
      <c r="AO466" s="22">
        <v>465</v>
      </c>
    </row>
    <row r="467" spans="1:41" x14ac:dyDescent="0.25">
      <c r="A467" t="s">
        <v>47</v>
      </c>
      <c r="B467" t="s">
        <v>274</v>
      </c>
      <c r="C467" t="s">
        <v>267</v>
      </c>
      <c r="D467" t="s">
        <v>124</v>
      </c>
      <c r="E467" t="s">
        <v>64</v>
      </c>
      <c r="F467" s="15">
        <v>0.60416666666666663</v>
      </c>
      <c r="G467" s="16">
        <v>10150</v>
      </c>
      <c r="H467" s="16">
        <v>7</v>
      </c>
      <c r="I467" s="16"/>
      <c r="J467" t="s">
        <v>80</v>
      </c>
      <c r="K467" t="s">
        <v>68</v>
      </c>
      <c r="L467">
        <v>0</v>
      </c>
      <c r="M467">
        <v>1</v>
      </c>
      <c r="N467" t="s">
        <v>31</v>
      </c>
      <c r="O467" t="s">
        <v>32</v>
      </c>
      <c r="P467" s="13">
        <v>-1</v>
      </c>
      <c r="Q467" s="13">
        <v>1.4814814814814814</v>
      </c>
      <c r="R467" s="13">
        <v>0.66666666666666663</v>
      </c>
      <c r="S467" s="13">
        <v>0.81481481481481477</v>
      </c>
      <c r="T467" s="13">
        <v>1</v>
      </c>
      <c r="U467" s="13">
        <v>1.3103448275862069</v>
      </c>
      <c r="V467" s="13">
        <v>-0.31034482758620685</v>
      </c>
      <c r="W467" s="13">
        <v>2.2307692307692308</v>
      </c>
      <c r="X467" s="13">
        <v>1.3846153846153846</v>
      </c>
      <c r="Y467" s="13">
        <v>0.84615384615384626</v>
      </c>
      <c r="Z467" s="13">
        <v>0.7857142857142857</v>
      </c>
      <c r="AA467" s="13">
        <v>1.2857142857142858</v>
      </c>
      <c r="AB467" s="13">
        <v>-0.50000000000000011</v>
      </c>
      <c r="AC467" s="13">
        <v>1.1428571428571428</v>
      </c>
      <c r="AD467" s="13">
        <v>1.2857142857142858</v>
      </c>
      <c r="AE467" s="13">
        <v>-0.14285714285714302</v>
      </c>
      <c r="AF467" s="13">
        <v>0.8666666666666667</v>
      </c>
      <c r="AG467" s="13">
        <v>1.3333333333333333</v>
      </c>
      <c r="AH467" s="13">
        <v>-0.46666666666666656</v>
      </c>
      <c r="AI467" s="13">
        <v>0</v>
      </c>
      <c r="AJ467" s="13">
        <v>3</v>
      </c>
      <c r="AK467" s="13">
        <v>39</v>
      </c>
      <c r="AL467" s="13">
        <v>34</v>
      </c>
      <c r="AM467" s="13">
        <v>1.4444444444444444</v>
      </c>
      <c r="AN467" s="13">
        <v>1.1724137931034482</v>
      </c>
      <c r="AO467" s="22">
        <v>466</v>
      </c>
    </row>
    <row r="468" spans="1:41" x14ac:dyDescent="0.25">
      <c r="A468" t="s">
        <v>47</v>
      </c>
      <c r="B468" t="s">
        <v>274</v>
      </c>
      <c r="C468" t="s">
        <v>267</v>
      </c>
      <c r="D468" t="s">
        <v>124</v>
      </c>
      <c r="E468" t="s">
        <v>64</v>
      </c>
      <c r="F468" s="15">
        <v>0.70833333333333337</v>
      </c>
      <c r="G468" s="16">
        <v>6087</v>
      </c>
      <c r="H468" s="16">
        <v>4</v>
      </c>
      <c r="I468" s="16"/>
      <c r="J468" t="s">
        <v>0</v>
      </c>
      <c r="K468" t="s">
        <v>40</v>
      </c>
      <c r="L468">
        <v>0</v>
      </c>
      <c r="M468">
        <v>2</v>
      </c>
      <c r="N468" t="s">
        <v>31</v>
      </c>
      <c r="O468" t="s">
        <v>32</v>
      </c>
      <c r="P468" s="13">
        <v>-2</v>
      </c>
      <c r="Q468" s="13">
        <v>2.25</v>
      </c>
      <c r="R468" s="13">
        <v>0.375</v>
      </c>
      <c r="S468" s="13">
        <v>1.875</v>
      </c>
      <c r="T468" s="13">
        <v>2.5714285714285716</v>
      </c>
      <c r="U468" s="13">
        <v>0.80952380952380953</v>
      </c>
      <c r="V468" s="13">
        <v>1.7619047619047621</v>
      </c>
      <c r="W468" s="13">
        <v>2.3333333333333335</v>
      </c>
      <c r="X468" s="13">
        <v>0.8</v>
      </c>
      <c r="Y468" s="13">
        <v>1.5333333333333334</v>
      </c>
      <c r="Z468" s="13">
        <v>2.1764705882352939</v>
      </c>
      <c r="AA468" s="13">
        <v>0.6470588235294118</v>
      </c>
      <c r="AB468" s="13">
        <v>1.5294117647058822</v>
      </c>
      <c r="AC468" s="13">
        <v>2.5263157894736841</v>
      </c>
      <c r="AD468" s="13">
        <v>0.57894736842105265</v>
      </c>
      <c r="AE468" s="13">
        <v>1.9473684210526314</v>
      </c>
      <c r="AF468" s="13">
        <v>2.6086956521739131</v>
      </c>
      <c r="AG468" s="13">
        <v>1</v>
      </c>
      <c r="AH468" s="13">
        <v>1.6086956521739131</v>
      </c>
      <c r="AI468" s="13">
        <v>0</v>
      </c>
      <c r="AJ468" s="13">
        <v>3</v>
      </c>
      <c r="AK468" s="13">
        <v>71</v>
      </c>
      <c r="AL468" s="13">
        <v>105</v>
      </c>
      <c r="AM468" s="13">
        <v>2.21875</v>
      </c>
      <c r="AN468" s="13">
        <v>2.5</v>
      </c>
      <c r="AO468" s="22">
        <v>467</v>
      </c>
    </row>
    <row r="469" spans="1:41" x14ac:dyDescent="0.25">
      <c r="A469" t="s">
        <v>47</v>
      </c>
      <c r="B469" t="s">
        <v>274</v>
      </c>
      <c r="C469" t="s">
        <v>267</v>
      </c>
      <c r="D469" t="s">
        <v>124</v>
      </c>
      <c r="E469" t="s">
        <v>64</v>
      </c>
      <c r="F469" s="15">
        <v>0.60416666666666663</v>
      </c>
      <c r="G469" s="16">
        <v>2277</v>
      </c>
      <c r="H469" s="16">
        <v>7</v>
      </c>
      <c r="I469" s="16"/>
      <c r="J469" t="s">
        <v>65</v>
      </c>
      <c r="K469" t="s">
        <v>49</v>
      </c>
      <c r="L469">
        <v>1</v>
      </c>
      <c r="M469">
        <v>3</v>
      </c>
      <c r="N469" t="s">
        <v>31</v>
      </c>
      <c r="O469" t="s">
        <v>32</v>
      </c>
      <c r="P469" s="13">
        <v>-2</v>
      </c>
      <c r="Q469" s="13">
        <v>1.5185185185185186</v>
      </c>
      <c r="R469" s="13">
        <v>0.51851851851851849</v>
      </c>
      <c r="S469" s="13">
        <v>1</v>
      </c>
      <c r="T469" s="13">
        <v>1.4615384615384615</v>
      </c>
      <c r="U469" s="13">
        <v>1.4615384615384615</v>
      </c>
      <c r="V469" s="13">
        <v>0</v>
      </c>
      <c r="W469" s="13">
        <v>1.4545454545454546</v>
      </c>
      <c r="X469" s="13">
        <v>1.2727272727272727</v>
      </c>
      <c r="Y469" s="13">
        <v>0.18181818181818188</v>
      </c>
      <c r="Z469" s="13">
        <v>1.5625</v>
      </c>
      <c r="AA469" s="13">
        <v>1.4375</v>
      </c>
      <c r="AB469" s="13">
        <v>0.125</v>
      </c>
      <c r="AC469" s="13">
        <v>1.5714285714285714</v>
      </c>
      <c r="AD469" s="13">
        <v>1.5714285714285714</v>
      </c>
      <c r="AE469" s="13">
        <v>0</v>
      </c>
      <c r="AF469" s="13">
        <v>1.3333333333333333</v>
      </c>
      <c r="AG469" s="13">
        <v>1.3333333333333333</v>
      </c>
      <c r="AH469" s="13">
        <v>0</v>
      </c>
      <c r="AI469" s="13">
        <v>0</v>
      </c>
      <c r="AJ469" s="13">
        <v>3</v>
      </c>
      <c r="AK469" s="13">
        <v>42</v>
      </c>
      <c r="AL469" s="13">
        <v>36</v>
      </c>
      <c r="AM469" s="13">
        <v>1.5555555555555556</v>
      </c>
      <c r="AN469" s="13">
        <v>1.3846153846153846</v>
      </c>
      <c r="AO469" s="22">
        <v>468</v>
      </c>
    </row>
    <row r="470" spans="1:41" x14ac:dyDescent="0.25">
      <c r="A470" t="s">
        <v>47</v>
      </c>
      <c r="B470" t="s">
        <v>359</v>
      </c>
      <c r="C470" t="s">
        <v>267</v>
      </c>
      <c r="D470" t="s">
        <v>124</v>
      </c>
      <c r="E470" t="s">
        <v>43</v>
      </c>
      <c r="F470" s="15">
        <v>0.70833333333333337</v>
      </c>
      <c r="G470" s="16">
        <v>12300</v>
      </c>
      <c r="H470" s="16">
        <v>7</v>
      </c>
      <c r="I470" s="16"/>
      <c r="J470" t="s">
        <v>71</v>
      </c>
      <c r="K470" t="s">
        <v>76</v>
      </c>
      <c r="L470">
        <v>2</v>
      </c>
      <c r="M470">
        <v>1</v>
      </c>
      <c r="N470" t="s">
        <v>32</v>
      </c>
      <c r="O470" t="s">
        <v>31</v>
      </c>
      <c r="P470" s="13">
        <v>1</v>
      </c>
      <c r="Q470" s="13">
        <v>1.5249999999999999</v>
      </c>
      <c r="R470" s="13">
        <v>0.3</v>
      </c>
      <c r="S470" s="13">
        <v>1.2249999999999999</v>
      </c>
      <c r="T470" s="13">
        <v>1.3846153846153846</v>
      </c>
      <c r="U470" s="13">
        <v>1.5384615384615385</v>
      </c>
      <c r="V470" s="13">
        <v>-0.15384615384615397</v>
      </c>
      <c r="W470" s="13">
        <v>1.4736842105263157</v>
      </c>
      <c r="X470" s="13">
        <v>0.63157894736842102</v>
      </c>
      <c r="Y470" s="13">
        <v>0.84210526315789469</v>
      </c>
      <c r="Z470" s="13">
        <v>1.5714285714285714</v>
      </c>
      <c r="AA470" s="13">
        <v>1.7142857142857142</v>
      </c>
      <c r="AB470" s="13">
        <v>-0.14285714285714279</v>
      </c>
      <c r="AC470" s="13">
        <v>1.3846153846153846</v>
      </c>
      <c r="AD470" s="13">
        <v>1.6153846153846154</v>
      </c>
      <c r="AE470" s="13">
        <v>-0.23076923076923084</v>
      </c>
      <c r="AF470" s="13">
        <v>1.3846153846153846</v>
      </c>
      <c r="AG470" s="13">
        <v>1.4615384615384615</v>
      </c>
      <c r="AH470" s="13">
        <v>-7.6923076923076872E-2</v>
      </c>
      <c r="AI470" s="13">
        <v>3</v>
      </c>
      <c r="AJ470" s="13">
        <v>0</v>
      </c>
      <c r="AK470" s="13">
        <v>60</v>
      </c>
      <c r="AL470" s="13">
        <v>36</v>
      </c>
      <c r="AM470" s="13">
        <v>1.5</v>
      </c>
      <c r="AN470" s="13">
        <v>1.3846153846153846</v>
      </c>
      <c r="AO470" s="22">
        <v>469</v>
      </c>
    </row>
    <row r="471" spans="1:41" x14ac:dyDescent="0.25">
      <c r="A471" t="s">
        <v>47</v>
      </c>
      <c r="B471" t="s">
        <v>359</v>
      </c>
      <c r="C471" t="s">
        <v>267</v>
      </c>
      <c r="D471" t="s">
        <v>124</v>
      </c>
      <c r="E471" t="s">
        <v>43</v>
      </c>
      <c r="F471" s="15">
        <v>0.70833333333333337</v>
      </c>
      <c r="G471" s="16">
        <v>2363</v>
      </c>
      <c r="H471" s="16">
        <v>7</v>
      </c>
      <c r="I471" s="16"/>
      <c r="J471" t="s">
        <v>245</v>
      </c>
      <c r="K471" t="s">
        <v>56</v>
      </c>
      <c r="L471">
        <v>1</v>
      </c>
      <c r="M471">
        <v>3</v>
      </c>
      <c r="N471" t="s">
        <v>31</v>
      </c>
      <c r="O471" t="s">
        <v>32</v>
      </c>
      <c r="P471" s="13">
        <v>-2</v>
      </c>
      <c r="Q471" s="13">
        <v>1.037037037037037</v>
      </c>
      <c r="R471" s="13">
        <v>0.55555555555555558</v>
      </c>
      <c r="S471" s="13">
        <v>0.4814814814814814</v>
      </c>
      <c r="T471" s="13">
        <v>1.037037037037037</v>
      </c>
      <c r="U471" s="13">
        <v>1.962962962962963</v>
      </c>
      <c r="V471" s="13">
        <v>-0.92592592592592604</v>
      </c>
      <c r="W471" s="13">
        <v>0.58333333333333337</v>
      </c>
      <c r="X471" s="13">
        <v>1.25</v>
      </c>
      <c r="Y471" s="13">
        <v>-0.66666666666666663</v>
      </c>
      <c r="Z471" s="13">
        <v>1.4</v>
      </c>
      <c r="AA471" s="13">
        <v>1.8666666666666667</v>
      </c>
      <c r="AB471" s="13">
        <v>-0.46666666666666679</v>
      </c>
      <c r="AC471" s="13">
        <v>1.3076923076923077</v>
      </c>
      <c r="AD471" s="13">
        <v>1.8461538461538463</v>
      </c>
      <c r="AE471" s="13">
        <v>-0.53846153846153855</v>
      </c>
      <c r="AF471" s="13">
        <v>0.7857142857142857</v>
      </c>
      <c r="AG471" s="13">
        <v>2.0714285714285716</v>
      </c>
      <c r="AH471" s="13">
        <v>-1.285714285714286</v>
      </c>
      <c r="AI471" s="13">
        <v>0</v>
      </c>
      <c r="AJ471" s="13">
        <v>3</v>
      </c>
      <c r="AK471" s="13">
        <v>26</v>
      </c>
      <c r="AL471" s="13">
        <v>22</v>
      </c>
      <c r="AM471" s="13">
        <v>0.96296296296296291</v>
      </c>
      <c r="AN471" s="13">
        <v>0.81481481481481477</v>
      </c>
      <c r="AO471" s="22">
        <v>470</v>
      </c>
    </row>
    <row r="472" spans="1:41" x14ac:dyDescent="0.25">
      <c r="A472" t="s">
        <v>47</v>
      </c>
      <c r="B472" t="s">
        <v>359</v>
      </c>
      <c r="C472" t="s">
        <v>267</v>
      </c>
      <c r="D472" t="s">
        <v>124</v>
      </c>
      <c r="E472" t="s">
        <v>43</v>
      </c>
      <c r="F472" s="15">
        <v>0.70833333333333337</v>
      </c>
      <c r="G472" s="16">
        <v>1832</v>
      </c>
      <c r="H472" s="16">
        <v>7</v>
      </c>
      <c r="I472" s="16"/>
      <c r="J472" t="s">
        <v>216</v>
      </c>
      <c r="K472" t="s">
        <v>58</v>
      </c>
      <c r="L472">
        <v>0</v>
      </c>
      <c r="M472">
        <v>1</v>
      </c>
      <c r="N472" t="s">
        <v>31</v>
      </c>
      <c r="O472" t="s">
        <v>32</v>
      </c>
      <c r="P472" s="13">
        <v>-1</v>
      </c>
      <c r="Q472" s="13">
        <v>1.6071428571428572</v>
      </c>
      <c r="R472" s="13">
        <v>0.6785714285714286</v>
      </c>
      <c r="S472" s="13">
        <v>0.9285714285714286</v>
      </c>
      <c r="T472" s="13">
        <v>1.4074074074074074</v>
      </c>
      <c r="U472" s="13">
        <v>1.4074074074074074</v>
      </c>
      <c r="V472" s="13">
        <v>0</v>
      </c>
      <c r="W472" s="13">
        <v>1.5714285714285714</v>
      </c>
      <c r="X472" s="13">
        <v>1.3571428571428572</v>
      </c>
      <c r="Y472" s="13">
        <v>0.21428571428571419</v>
      </c>
      <c r="Z472" s="13">
        <v>1.6428571428571428</v>
      </c>
      <c r="AA472" s="13">
        <v>2.8571428571428572</v>
      </c>
      <c r="AB472" s="13">
        <v>-1.2142857142857144</v>
      </c>
      <c r="AC472" s="13">
        <v>1.4615384615384615</v>
      </c>
      <c r="AD472" s="13">
        <v>1.7692307692307692</v>
      </c>
      <c r="AE472" s="13">
        <v>-0.30769230769230771</v>
      </c>
      <c r="AF472" s="13">
        <v>1.3571428571428572</v>
      </c>
      <c r="AG472" s="13">
        <v>1.0714285714285714</v>
      </c>
      <c r="AH472" s="13">
        <v>0.28571428571428581</v>
      </c>
      <c r="AI472" s="13">
        <v>0</v>
      </c>
      <c r="AJ472" s="13">
        <v>3</v>
      </c>
      <c r="AK472" s="13">
        <v>33</v>
      </c>
      <c r="AL472" s="13">
        <v>28</v>
      </c>
      <c r="AM472" s="13">
        <v>1.1785714285714286</v>
      </c>
      <c r="AN472" s="13">
        <v>1.037037037037037</v>
      </c>
      <c r="AO472" s="22">
        <v>471</v>
      </c>
    </row>
    <row r="473" spans="1:41" x14ac:dyDescent="0.25">
      <c r="A473" t="s">
        <v>47</v>
      </c>
      <c r="B473" t="s">
        <v>275</v>
      </c>
      <c r="C473" t="s">
        <v>267</v>
      </c>
      <c r="D473" t="s">
        <v>124</v>
      </c>
      <c r="E473" t="s">
        <v>64</v>
      </c>
      <c r="F473" s="15">
        <v>0.60416666666666663</v>
      </c>
      <c r="G473" s="16">
        <v>3357</v>
      </c>
      <c r="H473" s="16">
        <v>7</v>
      </c>
      <c r="I473" s="16"/>
      <c r="J473" t="s">
        <v>49</v>
      </c>
      <c r="K473" t="s">
        <v>80</v>
      </c>
      <c r="L473">
        <v>1</v>
      </c>
      <c r="M473">
        <v>1</v>
      </c>
      <c r="N473" t="s">
        <v>30</v>
      </c>
      <c r="O473" t="s">
        <v>30</v>
      </c>
      <c r="P473" s="13">
        <v>0</v>
      </c>
      <c r="Q473" s="13">
        <v>1.5185185185185186</v>
      </c>
      <c r="R473" s="13">
        <v>0.81481481481481477</v>
      </c>
      <c r="S473" s="13">
        <v>0.70370370370370383</v>
      </c>
      <c r="T473" s="13">
        <v>1.4285714285714286</v>
      </c>
      <c r="U473" s="13">
        <v>1.3214285714285714</v>
      </c>
      <c r="V473" s="13">
        <v>0.10714285714285721</v>
      </c>
      <c r="W473" s="13">
        <v>1.5714285714285714</v>
      </c>
      <c r="X473" s="13">
        <v>1.5714285714285714</v>
      </c>
      <c r="Y473" s="13">
        <v>0</v>
      </c>
      <c r="Z473" s="13">
        <v>1.4615384615384615</v>
      </c>
      <c r="AA473" s="13">
        <v>1.3076923076923077</v>
      </c>
      <c r="AB473" s="13">
        <v>0.15384615384615374</v>
      </c>
      <c r="AC473" s="13">
        <v>2.0714285714285716</v>
      </c>
      <c r="AD473" s="13">
        <v>1.3571428571428572</v>
      </c>
      <c r="AE473" s="13">
        <v>0.71428571428571441</v>
      </c>
      <c r="AF473" s="13">
        <v>0.7857142857142857</v>
      </c>
      <c r="AG473" s="13">
        <v>1.2857142857142858</v>
      </c>
      <c r="AH473" s="13">
        <v>-0.50000000000000011</v>
      </c>
      <c r="AI473" s="13">
        <v>1</v>
      </c>
      <c r="AJ473" s="13">
        <v>1</v>
      </c>
      <c r="AK473" s="13">
        <v>39</v>
      </c>
      <c r="AL473" s="13">
        <v>39</v>
      </c>
      <c r="AM473" s="13">
        <v>1.4444444444444444</v>
      </c>
      <c r="AN473" s="13">
        <v>1.3928571428571428</v>
      </c>
      <c r="AO473" s="22">
        <v>472</v>
      </c>
    </row>
    <row r="474" spans="1:41" x14ac:dyDescent="0.25">
      <c r="A474" t="s">
        <v>47</v>
      </c>
      <c r="B474" t="s">
        <v>275</v>
      </c>
      <c r="C474" t="s">
        <v>267</v>
      </c>
      <c r="D474" t="s">
        <v>124</v>
      </c>
      <c r="E474" t="s">
        <v>64</v>
      </c>
      <c r="F474" s="15">
        <v>0.70833333333333337</v>
      </c>
      <c r="G474" s="16">
        <v>11133</v>
      </c>
      <c r="H474" s="16">
        <v>7</v>
      </c>
      <c r="I474" s="16"/>
      <c r="J474" t="s">
        <v>40</v>
      </c>
      <c r="K474" t="s">
        <v>68</v>
      </c>
      <c r="L474">
        <v>3</v>
      </c>
      <c r="M474">
        <v>1</v>
      </c>
      <c r="N474" t="s">
        <v>32</v>
      </c>
      <c r="O474" t="s">
        <v>31</v>
      </c>
      <c r="P474" s="13">
        <v>2</v>
      </c>
      <c r="Q474" s="13">
        <v>2.558139534883721</v>
      </c>
      <c r="R474" s="13">
        <v>0.2558139534883721</v>
      </c>
      <c r="S474" s="13">
        <v>2.3023255813953489</v>
      </c>
      <c r="T474" s="13">
        <v>1</v>
      </c>
      <c r="U474" s="13">
        <v>1.2666666666666666</v>
      </c>
      <c r="V474" s="13">
        <v>-0.26666666666666661</v>
      </c>
      <c r="W474" s="13">
        <v>2.5263157894736841</v>
      </c>
      <c r="X474" s="13">
        <v>0.57894736842105265</v>
      </c>
      <c r="Y474" s="13">
        <v>1.9473684210526314</v>
      </c>
      <c r="Z474" s="13">
        <v>2.5833333333333335</v>
      </c>
      <c r="AA474" s="13">
        <v>0.95833333333333337</v>
      </c>
      <c r="AB474" s="13">
        <v>1.625</v>
      </c>
      <c r="AC474" s="13">
        <v>1.1428571428571428</v>
      </c>
      <c r="AD474" s="13">
        <v>1.2857142857142858</v>
      </c>
      <c r="AE474" s="13">
        <v>-0.14285714285714302</v>
      </c>
      <c r="AF474" s="13">
        <v>0.875</v>
      </c>
      <c r="AG474" s="13">
        <v>1.25</v>
      </c>
      <c r="AH474" s="13">
        <v>-0.375</v>
      </c>
      <c r="AI474" s="13">
        <v>3</v>
      </c>
      <c r="AJ474" s="13">
        <v>0</v>
      </c>
      <c r="AK474" s="13">
        <v>108</v>
      </c>
      <c r="AL474" s="13">
        <v>37</v>
      </c>
      <c r="AM474" s="13">
        <v>2.5116279069767442</v>
      </c>
      <c r="AN474" s="13">
        <v>1.2333333333333334</v>
      </c>
      <c r="AO474" s="22">
        <v>473</v>
      </c>
    </row>
    <row r="475" spans="1:41" x14ac:dyDescent="0.25">
      <c r="A475" t="s">
        <v>47</v>
      </c>
      <c r="B475" t="s">
        <v>275</v>
      </c>
      <c r="C475" t="s">
        <v>267</v>
      </c>
      <c r="D475" t="s">
        <v>124</v>
      </c>
      <c r="E475" t="s">
        <v>64</v>
      </c>
      <c r="F475" s="15">
        <v>0.60416666666666663</v>
      </c>
      <c r="G475" s="16">
        <v>5187</v>
      </c>
      <c r="H475" s="16">
        <v>7</v>
      </c>
      <c r="I475" s="16"/>
      <c r="J475" t="s">
        <v>0</v>
      </c>
      <c r="K475" t="s">
        <v>65</v>
      </c>
      <c r="L475">
        <v>0</v>
      </c>
      <c r="M475">
        <v>0</v>
      </c>
      <c r="N475" t="s">
        <v>30</v>
      </c>
      <c r="O475" t="s">
        <v>30</v>
      </c>
      <c r="P475" s="13">
        <v>0</v>
      </c>
      <c r="Q475" s="13">
        <v>2.1818181818181817</v>
      </c>
      <c r="R475" s="13">
        <v>0.42424242424242425</v>
      </c>
      <c r="S475" s="13">
        <v>1.7575757575757573</v>
      </c>
      <c r="T475" s="13">
        <v>1.5</v>
      </c>
      <c r="U475" s="13">
        <v>1.4285714285714286</v>
      </c>
      <c r="V475" s="13">
        <v>7.1428571428571397E-2</v>
      </c>
      <c r="W475" s="13">
        <v>2.1875</v>
      </c>
      <c r="X475" s="13">
        <v>0.875</v>
      </c>
      <c r="Y475" s="13">
        <v>1.3125</v>
      </c>
      <c r="Z475" s="13">
        <v>2.1764705882352939</v>
      </c>
      <c r="AA475" s="13">
        <v>0.6470588235294118</v>
      </c>
      <c r="AB475" s="13">
        <v>1.5294117647058822</v>
      </c>
      <c r="AC475" s="13">
        <v>1.4166666666666667</v>
      </c>
      <c r="AD475" s="13">
        <v>1.4166666666666667</v>
      </c>
      <c r="AE475" s="13">
        <v>0</v>
      </c>
      <c r="AF475" s="13">
        <v>1.5625</v>
      </c>
      <c r="AG475" s="13">
        <v>1.4375</v>
      </c>
      <c r="AH475" s="13">
        <v>0.125</v>
      </c>
      <c r="AI475" s="13">
        <v>1</v>
      </c>
      <c r="AJ475" s="13">
        <v>1</v>
      </c>
      <c r="AK475" s="13">
        <v>71</v>
      </c>
      <c r="AL475" s="13">
        <v>42</v>
      </c>
      <c r="AM475" s="13">
        <v>2.1515151515151514</v>
      </c>
      <c r="AN475" s="13">
        <v>1.5</v>
      </c>
      <c r="AO475" s="22">
        <v>474</v>
      </c>
    </row>
    <row r="476" spans="1:41" x14ac:dyDescent="0.25">
      <c r="A476" t="s">
        <v>47</v>
      </c>
      <c r="B476" t="s">
        <v>360</v>
      </c>
      <c r="C476" t="s">
        <v>267</v>
      </c>
      <c r="D476" t="s">
        <v>124</v>
      </c>
      <c r="E476" t="s">
        <v>43</v>
      </c>
      <c r="F476" s="15">
        <v>0.70833333333333337</v>
      </c>
      <c r="G476" s="16">
        <v>5912</v>
      </c>
      <c r="H476" s="16">
        <v>7</v>
      </c>
      <c r="I476" s="16"/>
      <c r="J476" t="s">
        <v>58</v>
      </c>
      <c r="K476" t="s">
        <v>71</v>
      </c>
      <c r="L476">
        <v>2</v>
      </c>
      <c r="M476">
        <v>2</v>
      </c>
      <c r="N476" t="s">
        <v>30</v>
      </c>
      <c r="O476" t="s">
        <v>30</v>
      </c>
      <c r="P476" s="13">
        <v>0</v>
      </c>
      <c r="Q476" s="13">
        <v>1.3928571428571428</v>
      </c>
      <c r="R476" s="13">
        <v>0.8214285714285714</v>
      </c>
      <c r="S476" s="13">
        <v>0.5714285714285714</v>
      </c>
      <c r="T476" s="13">
        <v>1.5365853658536586</v>
      </c>
      <c r="U476" s="13">
        <v>1.1951219512195121</v>
      </c>
      <c r="V476" s="13">
        <v>0.34146341463414642</v>
      </c>
      <c r="W476" s="13">
        <v>1.4615384615384615</v>
      </c>
      <c r="X476" s="13">
        <v>1.7692307692307692</v>
      </c>
      <c r="Y476" s="13">
        <v>-0.30769230769230771</v>
      </c>
      <c r="Z476" s="13">
        <v>1.3333333333333333</v>
      </c>
      <c r="AA476" s="13">
        <v>1</v>
      </c>
      <c r="AB476" s="13">
        <v>0.33333333333333326</v>
      </c>
      <c r="AC476" s="13">
        <v>1.5</v>
      </c>
      <c r="AD476" s="13">
        <v>0.65</v>
      </c>
      <c r="AE476" s="13">
        <v>0.85</v>
      </c>
      <c r="AF476" s="13">
        <v>1.5714285714285714</v>
      </c>
      <c r="AG476" s="13">
        <v>1.7142857142857142</v>
      </c>
      <c r="AH476" s="13">
        <v>-0.14285714285714279</v>
      </c>
      <c r="AI476" s="13">
        <v>1</v>
      </c>
      <c r="AJ476" s="13">
        <v>1</v>
      </c>
      <c r="AK476" s="13">
        <v>31</v>
      </c>
      <c r="AL476" s="13">
        <v>63</v>
      </c>
      <c r="AM476" s="13">
        <v>1.1071428571428572</v>
      </c>
      <c r="AN476" s="13">
        <v>1.5365853658536586</v>
      </c>
      <c r="AO476" s="22">
        <v>475</v>
      </c>
    </row>
    <row r="477" spans="1:41" x14ac:dyDescent="0.25">
      <c r="A477" t="s">
        <v>47</v>
      </c>
      <c r="B477" t="s">
        <v>360</v>
      </c>
      <c r="C477" t="s">
        <v>267</v>
      </c>
      <c r="D477" t="s">
        <v>124</v>
      </c>
      <c r="E477" t="s">
        <v>43</v>
      </c>
      <c r="F477" s="15">
        <v>0.70833333333333337</v>
      </c>
      <c r="G477" s="16">
        <v>1800</v>
      </c>
      <c r="H477" s="16">
        <v>7</v>
      </c>
      <c r="I477" s="16"/>
      <c r="J477" t="s">
        <v>76</v>
      </c>
      <c r="K477" t="s">
        <v>245</v>
      </c>
      <c r="L477">
        <v>3</v>
      </c>
      <c r="M477">
        <v>1</v>
      </c>
      <c r="N477" t="s">
        <v>32</v>
      </c>
      <c r="O477" t="s">
        <v>31</v>
      </c>
      <c r="P477" s="13">
        <v>2</v>
      </c>
      <c r="Q477" s="13">
        <v>1.3703703703703705</v>
      </c>
      <c r="R477" s="13">
        <v>0.77777777777777779</v>
      </c>
      <c r="S477" s="13">
        <v>0.59259259259259267</v>
      </c>
      <c r="T477" s="13">
        <v>1.0357142857142858</v>
      </c>
      <c r="U477" s="13">
        <v>1.6428571428571428</v>
      </c>
      <c r="V477" s="13">
        <v>-0.60714285714285698</v>
      </c>
      <c r="W477" s="13">
        <v>1.3846153846153846</v>
      </c>
      <c r="X477" s="13">
        <v>1.6153846153846154</v>
      </c>
      <c r="Y477" s="13">
        <v>-0.23076923076923084</v>
      </c>
      <c r="Z477" s="13">
        <v>1.3571428571428572</v>
      </c>
      <c r="AA477" s="13">
        <v>1.5</v>
      </c>
      <c r="AB477" s="13">
        <v>-0.14285714285714279</v>
      </c>
      <c r="AC477" s="13">
        <v>0.61538461538461542</v>
      </c>
      <c r="AD477" s="13">
        <v>1.3846153846153846</v>
      </c>
      <c r="AE477" s="13">
        <v>-0.76923076923076916</v>
      </c>
      <c r="AF477" s="13">
        <v>1.4</v>
      </c>
      <c r="AG477" s="13">
        <v>1.8666666666666667</v>
      </c>
      <c r="AH477" s="13">
        <v>-0.46666666666666679</v>
      </c>
      <c r="AI477" s="13">
        <v>3</v>
      </c>
      <c r="AJ477" s="13">
        <v>0</v>
      </c>
      <c r="AK477" s="13">
        <v>36</v>
      </c>
      <c r="AL477" s="13">
        <v>26</v>
      </c>
      <c r="AM477" s="13">
        <v>1.3333333333333333</v>
      </c>
      <c r="AN477" s="13">
        <v>0.9285714285714286</v>
      </c>
      <c r="AO477" s="22">
        <v>476</v>
      </c>
    </row>
    <row r="478" spans="1:41" x14ac:dyDescent="0.25">
      <c r="A478" t="s">
        <v>47</v>
      </c>
      <c r="B478" t="s">
        <v>276</v>
      </c>
      <c r="C478" t="s">
        <v>267</v>
      </c>
      <c r="D478" t="s">
        <v>124</v>
      </c>
      <c r="E478" t="s">
        <v>64</v>
      </c>
      <c r="F478" s="15">
        <v>0.70833333333333337</v>
      </c>
      <c r="G478" s="16">
        <v>8050.0000000000009</v>
      </c>
      <c r="H478" s="16">
        <v>7</v>
      </c>
      <c r="I478" s="16"/>
      <c r="J478" t="s">
        <v>80</v>
      </c>
      <c r="K478" t="s">
        <v>0</v>
      </c>
      <c r="L478">
        <v>2</v>
      </c>
      <c r="M478">
        <v>2</v>
      </c>
      <c r="N478" t="s">
        <v>30</v>
      </c>
      <c r="O478" t="s">
        <v>30</v>
      </c>
      <c r="P478" s="13">
        <v>0</v>
      </c>
      <c r="Q478" s="13">
        <v>1.4137931034482758</v>
      </c>
      <c r="R478" s="13">
        <v>0.65517241379310343</v>
      </c>
      <c r="S478" s="13">
        <v>0.75862068965517238</v>
      </c>
      <c r="T478" s="13">
        <v>2.1176470588235294</v>
      </c>
      <c r="U478" s="13">
        <v>0.73529411764705888</v>
      </c>
      <c r="V478" s="13">
        <v>1.3823529411764706</v>
      </c>
      <c r="W478" s="13">
        <v>2.0714285714285716</v>
      </c>
      <c r="X478" s="13">
        <v>1.3571428571428572</v>
      </c>
      <c r="Y478" s="13">
        <v>0.71428571428571441</v>
      </c>
      <c r="Z478" s="13">
        <v>0.8</v>
      </c>
      <c r="AA478" s="13">
        <v>1.2666666666666666</v>
      </c>
      <c r="AB478" s="13">
        <v>-0.46666666666666656</v>
      </c>
      <c r="AC478" s="13">
        <v>2.0588235294117645</v>
      </c>
      <c r="AD478" s="13">
        <v>0.82352941176470584</v>
      </c>
      <c r="AE478" s="13">
        <v>1.2352941176470587</v>
      </c>
      <c r="AF478" s="13">
        <v>2.1764705882352939</v>
      </c>
      <c r="AG478" s="13">
        <v>0.6470588235294118</v>
      </c>
      <c r="AH478" s="13">
        <v>1.5294117647058822</v>
      </c>
      <c r="AI478" s="13">
        <v>1</v>
      </c>
      <c r="AJ478" s="13">
        <v>1</v>
      </c>
      <c r="AK478" s="13">
        <v>40</v>
      </c>
      <c r="AL478" s="13">
        <v>72</v>
      </c>
      <c r="AM478" s="13">
        <v>1.3793103448275863</v>
      </c>
      <c r="AN478" s="13">
        <v>2.1176470588235294</v>
      </c>
      <c r="AO478" s="22">
        <v>477</v>
      </c>
    </row>
    <row r="479" spans="1:41" x14ac:dyDescent="0.25">
      <c r="A479" t="s">
        <v>47</v>
      </c>
      <c r="B479" t="s">
        <v>276</v>
      </c>
      <c r="C479" t="s">
        <v>267</v>
      </c>
      <c r="D479" t="s">
        <v>124</v>
      </c>
      <c r="E479" t="s">
        <v>64</v>
      </c>
      <c r="F479" s="15">
        <v>0.60416666666666663</v>
      </c>
      <c r="G479" s="16">
        <v>9376</v>
      </c>
      <c r="H479" s="16">
        <v>7</v>
      </c>
      <c r="I479" s="16"/>
      <c r="J479" t="s">
        <v>68</v>
      </c>
      <c r="K479" t="s">
        <v>49</v>
      </c>
      <c r="L479">
        <v>1</v>
      </c>
      <c r="M479">
        <v>2</v>
      </c>
      <c r="N479" t="s">
        <v>31</v>
      </c>
      <c r="O479" t="s">
        <v>32</v>
      </c>
      <c r="P479" s="13">
        <v>-1</v>
      </c>
      <c r="Q479" s="13">
        <v>1</v>
      </c>
      <c r="R479" s="13">
        <v>0.58064516129032262</v>
      </c>
      <c r="S479" s="13">
        <v>0.41935483870967738</v>
      </c>
      <c r="T479" s="13">
        <v>1.5</v>
      </c>
      <c r="U479" s="13">
        <v>1.4285714285714286</v>
      </c>
      <c r="V479" s="13">
        <v>7.1428571428571397E-2</v>
      </c>
      <c r="W479" s="13">
        <v>1.1428571428571428</v>
      </c>
      <c r="X479" s="13">
        <v>1.2857142857142858</v>
      </c>
      <c r="Y479" s="13">
        <v>-0.14285714285714302</v>
      </c>
      <c r="Z479" s="13">
        <v>0.88235294117647056</v>
      </c>
      <c r="AA479" s="13">
        <v>1.3529411764705883</v>
      </c>
      <c r="AB479" s="13">
        <v>-0.47058823529411775</v>
      </c>
      <c r="AC479" s="13">
        <v>1.5333333333333334</v>
      </c>
      <c r="AD479" s="13">
        <v>1.5333333333333334</v>
      </c>
      <c r="AE479" s="13">
        <v>0</v>
      </c>
      <c r="AF479" s="13">
        <v>1.4615384615384615</v>
      </c>
      <c r="AG479" s="13">
        <v>1.3076923076923077</v>
      </c>
      <c r="AH479" s="13">
        <v>0.15384615384615374</v>
      </c>
      <c r="AI479" s="13">
        <v>0</v>
      </c>
      <c r="AJ479" s="13">
        <v>3</v>
      </c>
      <c r="AK479" s="13">
        <v>37</v>
      </c>
      <c r="AL479" s="13">
        <v>40</v>
      </c>
      <c r="AM479" s="13">
        <v>1.1935483870967742</v>
      </c>
      <c r="AN479" s="13">
        <v>1.4285714285714286</v>
      </c>
      <c r="AO479" s="22">
        <v>478</v>
      </c>
    </row>
    <row r="480" spans="1:41" x14ac:dyDescent="0.25">
      <c r="A480" t="s">
        <v>47</v>
      </c>
      <c r="B480" t="s">
        <v>276</v>
      </c>
      <c r="C480" t="s">
        <v>267</v>
      </c>
      <c r="D480" t="s">
        <v>124</v>
      </c>
      <c r="E480" t="s">
        <v>64</v>
      </c>
      <c r="F480" s="15">
        <v>0.60416666666666663</v>
      </c>
      <c r="G480" s="16">
        <v>3514</v>
      </c>
      <c r="H480" s="16">
        <v>7</v>
      </c>
      <c r="I480" s="16"/>
      <c r="J480" t="s">
        <v>65</v>
      </c>
      <c r="K480" t="s">
        <v>40</v>
      </c>
      <c r="L480">
        <v>1</v>
      </c>
      <c r="M480">
        <v>1</v>
      </c>
      <c r="N480" t="s">
        <v>30</v>
      </c>
      <c r="O480" t="s">
        <v>30</v>
      </c>
      <c r="P480" s="13">
        <v>0</v>
      </c>
      <c r="Q480" s="13">
        <v>1.4482758620689655</v>
      </c>
      <c r="R480" s="13">
        <v>0.58620689655172409</v>
      </c>
      <c r="S480" s="13">
        <v>0.86206896551724144</v>
      </c>
      <c r="T480" s="13">
        <v>2.5681818181818183</v>
      </c>
      <c r="U480" s="13">
        <v>0.79545454545454541</v>
      </c>
      <c r="V480" s="13">
        <v>1.7727272727272729</v>
      </c>
      <c r="W480" s="13">
        <v>1.4166666666666667</v>
      </c>
      <c r="X480" s="13">
        <v>1.4166666666666667</v>
      </c>
      <c r="Y480" s="13">
        <v>0</v>
      </c>
      <c r="Z480" s="13">
        <v>1.4705882352941178</v>
      </c>
      <c r="AA480" s="13">
        <v>1.3529411764705883</v>
      </c>
      <c r="AB480" s="13">
        <v>0.11764705882352944</v>
      </c>
      <c r="AC480" s="13">
        <v>2.5499999999999998</v>
      </c>
      <c r="AD480" s="13">
        <v>0.6</v>
      </c>
      <c r="AE480" s="13">
        <v>1.9499999999999997</v>
      </c>
      <c r="AF480" s="13">
        <v>2.5833333333333335</v>
      </c>
      <c r="AG480" s="13">
        <v>0.95833333333333337</v>
      </c>
      <c r="AH480" s="13">
        <v>1.625</v>
      </c>
      <c r="AI480" s="13">
        <v>1</v>
      </c>
      <c r="AJ480" s="13">
        <v>1</v>
      </c>
      <c r="AK480" s="13">
        <v>43</v>
      </c>
      <c r="AL480" s="13">
        <v>111</v>
      </c>
      <c r="AM480" s="13">
        <v>1.4827586206896552</v>
      </c>
      <c r="AN480" s="13">
        <v>2.5227272727272729</v>
      </c>
      <c r="AO480" s="22">
        <v>479</v>
      </c>
    </row>
    <row r="481" spans="1:41" x14ac:dyDescent="0.25">
      <c r="A481" t="s">
        <v>47</v>
      </c>
      <c r="B481" t="s">
        <v>361</v>
      </c>
      <c r="C481" t="s">
        <v>267</v>
      </c>
      <c r="D481" t="s">
        <v>124</v>
      </c>
      <c r="E481" t="s">
        <v>37</v>
      </c>
      <c r="F481" s="15">
        <v>0.79166666666666663</v>
      </c>
      <c r="G481" s="16">
        <v>4000</v>
      </c>
      <c r="H481" s="16">
        <v>3</v>
      </c>
      <c r="I481" s="16"/>
      <c r="J481" t="s">
        <v>216</v>
      </c>
      <c r="K481" t="s">
        <v>71</v>
      </c>
      <c r="L481">
        <v>2</v>
      </c>
      <c r="M481">
        <v>4</v>
      </c>
      <c r="N481" t="s">
        <v>31</v>
      </c>
      <c r="O481" t="s">
        <v>32</v>
      </c>
      <c r="P481" s="13">
        <v>-2</v>
      </c>
      <c r="Q481" s="13">
        <v>1.5517241379310345</v>
      </c>
      <c r="R481" s="13">
        <v>0.68965517241379315</v>
      </c>
      <c r="S481" s="13">
        <v>0.86206896551724133</v>
      </c>
      <c r="T481" s="13">
        <v>1.5476190476190477</v>
      </c>
      <c r="U481" s="13">
        <v>1.2142857142857142</v>
      </c>
      <c r="V481" s="13">
        <v>0.33333333333333348</v>
      </c>
      <c r="W481" s="13">
        <v>1.4666666666666666</v>
      </c>
      <c r="X481" s="13">
        <v>1.3333333333333333</v>
      </c>
      <c r="Y481" s="13">
        <v>0.1333333333333333</v>
      </c>
      <c r="Z481" s="13">
        <v>1.6428571428571428</v>
      </c>
      <c r="AA481" s="13">
        <v>2.8571428571428572</v>
      </c>
      <c r="AB481" s="13">
        <v>-1.2142857142857144</v>
      </c>
      <c r="AC481" s="13">
        <v>1.5</v>
      </c>
      <c r="AD481" s="13">
        <v>0.65</v>
      </c>
      <c r="AE481" s="13">
        <v>0.85</v>
      </c>
      <c r="AF481" s="13">
        <v>1.5909090909090908</v>
      </c>
      <c r="AG481" s="13">
        <v>1.7272727272727273</v>
      </c>
      <c r="AH481" s="13">
        <v>-0.13636363636363646</v>
      </c>
      <c r="AI481" s="13">
        <v>0</v>
      </c>
      <c r="AJ481" s="13">
        <v>3</v>
      </c>
      <c r="AK481" s="13">
        <v>33</v>
      </c>
      <c r="AL481" s="13">
        <v>64</v>
      </c>
      <c r="AM481" s="13">
        <v>1.1379310344827587</v>
      </c>
      <c r="AN481" s="13">
        <v>1.5238095238095237</v>
      </c>
      <c r="AO481" s="22">
        <v>480</v>
      </c>
    </row>
    <row r="482" spans="1:41" x14ac:dyDescent="0.25">
      <c r="A482" t="s">
        <v>47</v>
      </c>
      <c r="B482" t="s">
        <v>361</v>
      </c>
      <c r="C482" t="s">
        <v>267</v>
      </c>
      <c r="D482" t="s">
        <v>124</v>
      </c>
      <c r="E482" t="s">
        <v>37</v>
      </c>
      <c r="F482" s="15">
        <v>0.79166666666666663</v>
      </c>
      <c r="G482" s="16">
        <v>1600</v>
      </c>
      <c r="H482" s="16">
        <v>3</v>
      </c>
      <c r="I482" s="16"/>
      <c r="J482" t="s">
        <v>56</v>
      </c>
      <c r="K482" t="s">
        <v>76</v>
      </c>
      <c r="L482">
        <v>0</v>
      </c>
      <c r="M482">
        <v>2</v>
      </c>
      <c r="N482" t="s">
        <v>31</v>
      </c>
      <c r="O482" t="s">
        <v>32</v>
      </c>
      <c r="P482" s="13">
        <v>-2</v>
      </c>
      <c r="Q482" s="13">
        <v>1.1071428571428572</v>
      </c>
      <c r="R482" s="13">
        <v>0.8571428571428571</v>
      </c>
      <c r="S482" s="13">
        <v>0.25000000000000011</v>
      </c>
      <c r="T482" s="13">
        <v>1.4285714285714286</v>
      </c>
      <c r="U482" s="13">
        <v>1.5357142857142858</v>
      </c>
      <c r="V482" s="13">
        <v>-0.10714285714285721</v>
      </c>
      <c r="W482" s="13">
        <v>1.3076923076923077</v>
      </c>
      <c r="X482" s="13">
        <v>1.8461538461538463</v>
      </c>
      <c r="Y482" s="13">
        <v>-0.53846153846153855</v>
      </c>
      <c r="Z482" s="13">
        <v>0.93333333333333335</v>
      </c>
      <c r="AA482" s="13">
        <v>2</v>
      </c>
      <c r="AB482" s="13">
        <v>-1.0666666666666667</v>
      </c>
      <c r="AC482" s="13">
        <v>1.5</v>
      </c>
      <c r="AD482" s="13">
        <v>1.5714285714285714</v>
      </c>
      <c r="AE482" s="13">
        <v>-7.1428571428571397E-2</v>
      </c>
      <c r="AF482" s="13">
        <v>1.3571428571428572</v>
      </c>
      <c r="AG482" s="13">
        <v>1.5</v>
      </c>
      <c r="AH482" s="13">
        <v>-0.14285714285714279</v>
      </c>
      <c r="AI482" s="13">
        <v>0</v>
      </c>
      <c r="AJ482" s="13">
        <v>3</v>
      </c>
      <c r="AK482" s="13">
        <v>25</v>
      </c>
      <c r="AL482" s="13">
        <v>39</v>
      </c>
      <c r="AM482" s="13">
        <v>0.8928571428571429</v>
      </c>
      <c r="AN482" s="13">
        <v>1.3928571428571428</v>
      </c>
      <c r="AO482" s="22">
        <v>481</v>
      </c>
    </row>
    <row r="483" spans="1:41" x14ac:dyDescent="0.25">
      <c r="A483" t="s">
        <v>47</v>
      </c>
      <c r="B483" t="s">
        <v>361</v>
      </c>
      <c r="C483" t="s">
        <v>267</v>
      </c>
      <c r="D483" t="s">
        <v>124</v>
      </c>
      <c r="E483" t="s">
        <v>37</v>
      </c>
      <c r="F483" s="15">
        <v>0.79166666666666663</v>
      </c>
      <c r="G483" s="16">
        <v>2782</v>
      </c>
      <c r="H483" s="16">
        <v>3</v>
      </c>
      <c r="I483" s="16"/>
      <c r="J483" t="s">
        <v>245</v>
      </c>
      <c r="K483" t="s">
        <v>58</v>
      </c>
      <c r="L483">
        <v>0</v>
      </c>
      <c r="M483">
        <v>4</v>
      </c>
      <c r="N483" t="s">
        <v>31</v>
      </c>
      <c r="O483" t="s">
        <v>32</v>
      </c>
      <c r="P483" s="13">
        <v>-4</v>
      </c>
      <c r="Q483" s="13">
        <v>1.0344827586206897</v>
      </c>
      <c r="R483" s="13">
        <v>0.62068965517241381</v>
      </c>
      <c r="S483" s="13">
        <v>0.41379310344827591</v>
      </c>
      <c r="T483" s="13">
        <v>1.4137931034482758</v>
      </c>
      <c r="U483" s="13">
        <v>1.3793103448275863</v>
      </c>
      <c r="V483" s="13">
        <v>3.4482758620689502E-2</v>
      </c>
      <c r="W483" s="13">
        <v>0.61538461538461542</v>
      </c>
      <c r="X483" s="13">
        <v>1.3846153846153846</v>
      </c>
      <c r="Y483" s="13">
        <v>-0.76923076923076916</v>
      </c>
      <c r="Z483" s="13">
        <v>1.375</v>
      </c>
      <c r="AA483" s="13">
        <v>1.9375</v>
      </c>
      <c r="AB483" s="13">
        <v>-0.5625</v>
      </c>
      <c r="AC483" s="13">
        <v>1.5</v>
      </c>
      <c r="AD483" s="13">
        <v>1.7857142857142858</v>
      </c>
      <c r="AE483" s="13">
        <v>-0.28571428571428581</v>
      </c>
      <c r="AF483" s="13">
        <v>1.3333333333333333</v>
      </c>
      <c r="AG483" s="13">
        <v>1</v>
      </c>
      <c r="AH483" s="13">
        <v>0.33333333333333326</v>
      </c>
      <c r="AI483" s="13">
        <v>0</v>
      </c>
      <c r="AJ483" s="13">
        <v>3</v>
      </c>
      <c r="AK483" s="13">
        <v>26</v>
      </c>
      <c r="AL483" s="13">
        <v>32</v>
      </c>
      <c r="AM483" s="13">
        <v>0.89655172413793105</v>
      </c>
      <c r="AN483" s="13">
        <v>1.103448275862069</v>
      </c>
      <c r="AO483" s="22">
        <v>482</v>
      </c>
    </row>
    <row r="484" spans="1:41" x14ac:dyDescent="0.25">
      <c r="A484" t="s">
        <v>47</v>
      </c>
      <c r="B484" t="s">
        <v>277</v>
      </c>
      <c r="C484" t="s">
        <v>267</v>
      </c>
      <c r="D484" t="s">
        <v>124</v>
      </c>
      <c r="E484" t="s">
        <v>46</v>
      </c>
      <c r="F484" s="15">
        <v>0.79166666666666663</v>
      </c>
      <c r="G484" s="16">
        <v>7850</v>
      </c>
      <c r="H484" s="16">
        <v>3</v>
      </c>
      <c r="I484" s="16"/>
      <c r="J484" t="s">
        <v>80</v>
      </c>
      <c r="K484" t="s">
        <v>65</v>
      </c>
      <c r="L484">
        <v>2</v>
      </c>
      <c r="M484">
        <v>2</v>
      </c>
      <c r="N484" t="s">
        <v>30</v>
      </c>
      <c r="O484" t="s">
        <v>30</v>
      </c>
      <c r="P484" s="13">
        <v>0</v>
      </c>
      <c r="Q484" s="13">
        <v>1.4333333333333333</v>
      </c>
      <c r="R484" s="13">
        <v>0.7</v>
      </c>
      <c r="S484" s="13">
        <v>0.73333333333333339</v>
      </c>
      <c r="T484" s="13">
        <v>1.4333333333333333</v>
      </c>
      <c r="U484" s="13">
        <v>1.3666666666666667</v>
      </c>
      <c r="V484" s="13">
        <v>6.6666666666666652E-2</v>
      </c>
      <c r="W484" s="13">
        <v>2.0666666666666669</v>
      </c>
      <c r="X484" s="13">
        <v>1.4</v>
      </c>
      <c r="Y484" s="13">
        <v>0.66666666666666696</v>
      </c>
      <c r="Z484" s="13">
        <v>0.8</v>
      </c>
      <c r="AA484" s="13">
        <v>1.2666666666666666</v>
      </c>
      <c r="AB484" s="13">
        <v>-0.46666666666666656</v>
      </c>
      <c r="AC484" s="13">
        <v>1.3846153846153846</v>
      </c>
      <c r="AD484" s="13">
        <v>1.3846153846153846</v>
      </c>
      <c r="AE484" s="13">
        <v>0</v>
      </c>
      <c r="AF484" s="13">
        <v>1.4705882352941178</v>
      </c>
      <c r="AG484" s="13">
        <v>1.3529411764705883</v>
      </c>
      <c r="AH484" s="13">
        <v>0.11764705882352944</v>
      </c>
      <c r="AI484" s="13">
        <v>1</v>
      </c>
      <c r="AJ484" s="13">
        <v>1</v>
      </c>
      <c r="AK484" s="13">
        <v>41</v>
      </c>
      <c r="AL484" s="13">
        <v>44</v>
      </c>
      <c r="AM484" s="13">
        <v>1.3666666666666667</v>
      </c>
      <c r="AN484" s="13">
        <v>1.4666666666666666</v>
      </c>
      <c r="AO484" s="22">
        <v>483</v>
      </c>
    </row>
    <row r="485" spans="1:41" x14ac:dyDescent="0.25">
      <c r="A485" t="s">
        <v>47</v>
      </c>
      <c r="B485" t="s">
        <v>277</v>
      </c>
      <c r="C485" t="s">
        <v>267</v>
      </c>
      <c r="D485" t="s">
        <v>124</v>
      </c>
      <c r="E485" t="s">
        <v>46</v>
      </c>
      <c r="F485" s="15">
        <v>0.79166666666666663</v>
      </c>
      <c r="G485" s="16">
        <v>5652</v>
      </c>
      <c r="H485" s="16">
        <v>3</v>
      </c>
      <c r="I485" s="16"/>
      <c r="J485" t="s">
        <v>0</v>
      </c>
      <c r="K485" t="s">
        <v>68</v>
      </c>
      <c r="L485">
        <v>1</v>
      </c>
      <c r="M485">
        <v>2</v>
      </c>
      <c r="N485" t="s">
        <v>31</v>
      </c>
      <c r="O485" t="s">
        <v>32</v>
      </c>
      <c r="P485" s="13">
        <v>-1</v>
      </c>
      <c r="Q485" s="13">
        <v>2.1142857142857143</v>
      </c>
      <c r="R485" s="13">
        <v>0.4</v>
      </c>
      <c r="S485" s="13">
        <v>1.7142857142857144</v>
      </c>
      <c r="T485" s="13">
        <v>1</v>
      </c>
      <c r="U485" s="13">
        <v>1.34375</v>
      </c>
      <c r="V485" s="13">
        <v>-0.34375</v>
      </c>
      <c r="W485" s="13">
        <v>2.0588235294117645</v>
      </c>
      <c r="X485" s="13">
        <v>0.82352941176470584</v>
      </c>
      <c r="Y485" s="13">
        <v>1.2352941176470587</v>
      </c>
      <c r="Z485" s="13">
        <v>2.1666666666666665</v>
      </c>
      <c r="AA485" s="13">
        <v>0.72222222222222221</v>
      </c>
      <c r="AB485" s="13">
        <v>1.4444444444444442</v>
      </c>
      <c r="AC485" s="13">
        <v>1.1333333333333333</v>
      </c>
      <c r="AD485" s="13">
        <v>1.3333333333333333</v>
      </c>
      <c r="AE485" s="13">
        <v>-0.19999999999999996</v>
      </c>
      <c r="AF485" s="13">
        <v>0.88235294117647056</v>
      </c>
      <c r="AG485" s="13">
        <v>1.3529411764705883</v>
      </c>
      <c r="AH485" s="13">
        <v>-0.47058823529411775</v>
      </c>
      <c r="AI485" s="13">
        <v>0</v>
      </c>
      <c r="AJ485" s="13">
        <v>3</v>
      </c>
      <c r="AK485" s="13">
        <v>73</v>
      </c>
      <c r="AL485" s="13">
        <v>37</v>
      </c>
      <c r="AM485" s="13">
        <v>2.0857142857142859</v>
      </c>
      <c r="AN485" s="13">
        <v>1.15625</v>
      </c>
      <c r="AO485" s="22">
        <v>484</v>
      </c>
    </row>
    <row r="486" spans="1:41" x14ac:dyDescent="0.25">
      <c r="A486" t="s">
        <v>47</v>
      </c>
      <c r="B486" t="s">
        <v>277</v>
      </c>
      <c r="C486" t="s">
        <v>267</v>
      </c>
      <c r="D486" t="s">
        <v>124</v>
      </c>
      <c r="E486" t="s">
        <v>46</v>
      </c>
      <c r="F486" s="15">
        <v>0.79166666666666663</v>
      </c>
      <c r="G486" s="16">
        <v>6181</v>
      </c>
      <c r="H486" s="16">
        <v>3</v>
      </c>
      <c r="I486" s="16"/>
      <c r="J486" t="s">
        <v>40</v>
      </c>
      <c r="K486" t="s">
        <v>49</v>
      </c>
      <c r="L486">
        <v>3</v>
      </c>
      <c r="M486">
        <v>1</v>
      </c>
      <c r="N486" t="s">
        <v>32</v>
      </c>
      <c r="O486" t="s">
        <v>31</v>
      </c>
      <c r="P486" s="13">
        <v>2</v>
      </c>
      <c r="Q486" s="13">
        <v>2.5333333333333332</v>
      </c>
      <c r="R486" s="13">
        <v>0.26666666666666666</v>
      </c>
      <c r="S486" s="13">
        <v>2.2666666666666666</v>
      </c>
      <c r="T486" s="13">
        <v>1.5172413793103448</v>
      </c>
      <c r="U486" s="13">
        <v>1.4137931034482758</v>
      </c>
      <c r="V486" s="13">
        <v>0.10344827586206895</v>
      </c>
      <c r="W486" s="13">
        <v>2.5499999999999998</v>
      </c>
      <c r="X486" s="13">
        <v>0.6</v>
      </c>
      <c r="Y486" s="13">
        <v>1.9499999999999997</v>
      </c>
      <c r="Z486" s="13">
        <v>2.52</v>
      </c>
      <c r="AA486" s="13">
        <v>0.96</v>
      </c>
      <c r="AB486" s="13">
        <v>1.56</v>
      </c>
      <c r="AC486" s="13">
        <v>1.5333333333333334</v>
      </c>
      <c r="AD486" s="13">
        <v>1.5333333333333334</v>
      </c>
      <c r="AE486" s="13">
        <v>0</v>
      </c>
      <c r="AF486" s="13">
        <v>1.5</v>
      </c>
      <c r="AG486" s="13">
        <v>1.2857142857142858</v>
      </c>
      <c r="AH486" s="13">
        <v>0.21428571428571419</v>
      </c>
      <c r="AI486" s="13">
        <v>3</v>
      </c>
      <c r="AJ486" s="13">
        <v>0</v>
      </c>
      <c r="AK486" s="13">
        <v>112</v>
      </c>
      <c r="AL486" s="13">
        <v>43</v>
      </c>
      <c r="AM486" s="13">
        <v>2.4888888888888889</v>
      </c>
      <c r="AN486" s="13">
        <v>1.4827586206896552</v>
      </c>
      <c r="AO486" s="22">
        <v>485</v>
      </c>
    </row>
    <row r="487" spans="1:41" x14ac:dyDescent="0.25">
      <c r="A487" t="s">
        <v>47</v>
      </c>
      <c r="B487" t="s">
        <v>362</v>
      </c>
      <c r="C487" t="s">
        <v>267</v>
      </c>
      <c r="D487" t="s">
        <v>124</v>
      </c>
      <c r="E487" t="s">
        <v>43</v>
      </c>
      <c r="F487" s="15">
        <v>0.70833333333333337</v>
      </c>
      <c r="G487" s="16">
        <v>13100</v>
      </c>
      <c r="H487" s="16">
        <v>4</v>
      </c>
      <c r="I487" s="16"/>
      <c r="J487" t="s">
        <v>71</v>
      </c>
      <c r="K487" t="s">
        <v>216</v>
      </c>
      <c r="L487">
        <v>3</v>
      </c>
      <c r="M487">
        <v>4</v>
      </c>
      <c r="N487" t="s">
        <v>31</v>
      </c>
      <c r="O487" t="s">
        <v>32</v>
      </c>
      <c r="P487" s="13">
        <v>-1</v>
      </c>
      <c r="Q487" s="13">
        <v>1.6046511627906976</v>
      </c>
      <c r="R487" s="13">
        <v>0.30232558139534882</v>
      </c>
      <c r="S487" s="13">
        <v>1.3023255813953489</v>
      </c>
      <c r="T487" s="13">
        <v>1.5666666666666667</v>
      </c>
      <c r="U487" s="13">
        <v>2.1333333333333333</v>
      </c>
      <c r="V487" s="13">
        <v>-0.56666666666666665</v>
      </c>
      <c r="W487" s="13">
        <v>1.5</v>
      </c>
      <c r="X487" s="13">
        <v>0.65</v>
      </c>
      <c r="Y487" s="13">
        <v>0.85</v>
      </c>
      <c r="Z487" s="13">
        <v>1.6956521739130435</v>
      </c>
      <c r="AA487" s="13">
        <v>1.7391304347826086</v>
      </c>
      <c r="AB487" s="13">
        <v>-4.3478260869565188E-2</v>
      </c>
      <c r="AC487" s="13">
        <v>1.5</v>
      </c>
      <c r="AD487" s="13">
        <v>1.5</v>
      </c>
      <c r="AE487" s="13">
        <v>0</v>
      </c>
      <c r="AF487" s="13">
        <v>1.6428571428571428</v>
      </c>
      <c r="AG487" s="13">
        <v>2.8571428571428572</v>
      </c>
      <c r="AH487" s="13">
        <v>-1.2142857142857144</v>
      </c>
      <c r="AI487" s="13">
        <v>0</v>
      </c>
      <c r="AJ487" s="13">
        <v>3</v>
      </c>
      <c r="AK487" s="13">
        <v>67</v>
      </c>
      <c r="AL487" s="13">
        <v>33</v>
      </c>
      <c r="AM487" s="13">
        <v>1.558139534883721</v>
      </c>
      <c r="AN487" s="13">
        <v>1.1000000000000001</v>
      </c>
      <c r="AO487" s="22">
        <v>486</v>
      </c>
    </row>
    <row r="488" spans="1:41" x14ac:dyDescent="0.25">
      <c r="A488" t="s">
        <v>47</v>
      </c>
      <c r="B488" t="s">
        <v>362</v>
      </c>
      <c r="C488" t="s">
        <v>267</v>
      </c>
      <c r="D488" t="s">
        <v>124</v>
      </c>
      <c r="E488" t="s">
        <v>43</v>
      </c>
      <c r="F488" s="15">
        <v>0.70833333333333337</v>
      </c>
      <c r="G488" s="16">
        <v>1800</v>
      </c>
      <c r="H488" s="16">
        <v>4</v>
      </c>
      <c r="I488" s="16"/>
      <c r="J488" t="s">
        <v>76</v>
      </c>
      <c r="K488" t="s">
        <v>56</v>
      </c>
      <c r="L488">
        <v>1</v>
      </c>
      <c r="M488">
        <v>1</v>
      </c>
      <c r="N488" t="s">
        <v>30</v>
      </c>
      <c r="O488" t="s">
        <v>30</v>
      </c>
      <c r="P488" s="13">
        <v>0</v>
      </c>
      <c r="Q488" s="13">
        <v>1.4482758620689655</v>
      </c>
      <c r="R488" s="13">
        <v>0.75862068965517238</v>
      </c>
      <c r="S488" s="13">
        <v>0.68965517241379315</v>
      </c>
      <c r="T488" s="13">
        <v>1.0689655172413792</v>
      </c>
      <c r="U488" s="13">
        <v>1.9310344827586208</v>
      </c>
      <c r="V488" s="13">
        <v>-0.86206896551724155</v>
      </c>
      <c r="W488" s="13">
        <v>1.5</v>
      </c>
      <c r="X488" s="13">
        <v>1.5714285714285714</v>
      </c>
      <c r="Y488" s="13">
        <v>-7.1428571428571397E-2</v>
      </c>
      <c r="Z488" s="13">
        <v>1.4</v>
      </c>
      <c r="AA488" s="13">
        <v>1.4</v>
      </c>
      <c r="AB488" s="13">
        <v>0</v>
      </c>
      <c r="AC488" s="13">
        <v>1.2142857142857142</v>
      </c>
      <c r="AD488" s="13">
        <v>1.8571428571428572</v>
      </c>
      <c r="AE488" s="13">
        <v>-0.64285714285714302</v>
      </c>
      <c r="AF488" s="13">
        <v>0.93333333333333335</v>
      </c>
      <c r="AG488" s="13">
        <v>2</v>
      </c>
      <c r="AH488" s="13">
        <v>-1.0666666666666667</v>
      </c>
      <c r="AI488" s="13">
        <v>1</v>
      </c>
      <c r="AJ488" s="13">
        <v>1</v>
      </c>
      <c r="AK488" s="13">
        <v>42</v>
      </c>
      <c r="AL488" s="13">
        <v>25</v>
      </c>
      <c r="AM488" s="13">
        <v>1.4482758620689655</v>
      </c>
      <c r="AN488" s="13">
        <v>0.86206896551724133</v>
      </c>
      <c r="AO488" s="22">
        <v>487</v>
      </c>
    </row>
    <row r="489" spans="1:41" x14ac:dyDescent="0.25">
      <c r="A489" t="s">
        <v>47</v>
      </c>
      <c r="B489" t="s">
        <v>362</v>
      </c>
      <c r="C489" t="s">
        <v>267</v>
      </c>
      <c r="D489" t="s">
        <v>124</v>
      </c>
      <c r="E489" t="s">
        <v>43</v>
      </c>
      <c r="F489" s="15">
        <v>0.70833333333333337</v>
      </c>
      <c r="G489" s="16">
        <v>4086.9999999999995</v>
      </c>
      <c r="H489" s="16">
        <v>4</v>
      </c>
      <c r="I489" s="16"/>
      <c r="J489" t="s">
        <v>58</v>
      </c>
      <c r="K489" t="s">
        <v>245</v>
      </c>
      <c r="L489">
        <v>1</v>
      </c>
      <c r="M489">
        <v>4</v>
      </c>
      <c r="N489" t="s">
        <v>31</v>
      </c>
      <c r="O489" t="s">
        <v>32</v>
      </c>
      <c r="P489" s="13">
        <v>-3</v>
      </c>
      <c r="Q489" s="13">
        <v>1.5</v>
      </c>
      <c r="R489" s="13">
        <v>0.83333333333333337</v>
      </c>
      <c r="S489" s="13">
        <v>0.66666666666666663</v>
      </c>
      <c r="T489" s="13">
        <v>1</v>
      </c>
      <c r="U489" s="13">
        <v>1.7666666666666666</v>
      </c>
      <c r="V489" s="13">
        <v>-0.76666666666666661</v>
      </c>
      <c r="W489" s="13">
        <v>1.5</v>
      </c>
      <c r="X489" s="13">
        <v>1.7857142857142858</v>
      </c>
      <c r="Y489" s="13">
        <v>-0.28571428571428581</v>
      </c>
      <c r="Z489" s="13">
        <v>1.5</v>
      </c>
      <c r="AA489" s="13">
        <v>0.9375</v>
      </c>
      <c r="AB489" s="13">
        <v>0.5625</v>
      </c>
      <c r="AC489" s="13">
        <v>0.5714285714285714</v>
      </c>
      <c r="AD489" s="13">
        <v>1.5714285714285714</v>
      </c>
      <c r="AE489" s="13">
        <v>-1</v>
      </c>
      <c r="AF489" s="13">
        <v>1.375</v>
      </c>
      <c r="AG489" s="13">
        <v>1.9375</v>
      </c>
      <c r="AH489" s="13">
        <v>-0.5625</v>
      </c>
      <c r="AI489" s="13">
        <v>0</v>
      </c>
      <c r="AJ489" s="13">
        <v>3</v>
      </c>
      <c r="AK489" s="13">
        <v>35</v>
      </c>
      <c r="AL489" s="13">
        <v>26</v>
      </c>
      <c r="AM489" s="13">
        <v>1.1666666666666667</v>
      </c>
      <c r="AN489" s="13">
        <v>0.8666666666666667</v>
      </c>
      <c r="AO489" s="22">
        <v>488</v>
      </c>
    </row>
    <row r="490" spans="1:41" x14ac:dyDescent="0.25">
      <c r="A490" t="s">
        <v>47</v>
      </c>
      <c r="B490" t="s">
        <v>278</v>
      </c>
      <c r="C490" t="s">
        <v>267</v>
      </c>
      <c r="D490" t="s">
        <v>124</v>
      </c>
      <c r="E490" t="s">
        <v>64</v>
      </c>
      <c r="F490" s="15">
        <v>0.60416666666666663</v>
      </c>
      <c r="G490" s="16">
        <v>4019.9999999999995</v>
      </c>
      <c r="H490" s="16">
        <v>4</v>
      </c>
      <c r="I490" s="16"/>
      <c r="J490" t="s">
        <v>65</v>
      </c>
      <c r="K490" t="s">
        <v>80</v>
      </c>
      <c r="L490">
        <v>1</v>
      </c>
      <c r="M490">
        <v>2</v>
      </c>
      <c r="N490" t="s">
        <v>31</v>
      </c>
      <c r="O490" t="s">
        <v>32</v>
      </c>
      <c r="P490" s="13">
        <v>-1</v>
      </c>
      <c r="Q490" s="13">
        <v>1.4516129032258065</v>
      </c>
      <c r="R490" s="13">
        <v>0.58064516129032262</v>
      </c>
      <c r="S490" s="13">
        <v>0.87096774193548387</v>
      </c>
      <c r="T490" s="13">
        <v>1.4516129032258065</v>
      </c>
      <c r="U490" s="13">
        <v>1.3548387096774193</v>
      </c>
      <c r="V490" s="13">
        <v>9.6774193548387233E-2</v>
      </c>
      <c r="W490" s="13">
        <v>1.3846153846153846</v>
      </c>
      <c r="X490" s="13">
        <v>1.3846153846153846</v>
      </c>
      <c r="Y490" s="13">
        <v>0</v>
      </c>
      <c r="Z490" s="13">
        <v>1.5</v>
      </c>
      <c r="AA490" s="13">
        <v>1.3888888888888888</v>
      </c>
      <c r="AB490" s="13">
        <v>0.11111111111111116</v>
      </c>
      <c r="AC490" s="13">
        <v>2.0625</v>
      </c>
      <c r="AD490" s="13">
        <v>1.4375</v>
      </c>
      <c r="AE490" s="13">
        <v>0.625</v>
      </c>
      <c r="AF490" s="13">
        <v>0.8</v>
      </c>
      <c r="AG490" s="13">
        <v>1.2666666666666666</v>
      </c>
      <c r="AH490" s="13">
        <v>-0.46666666666666656</v>
      </c>
      <c r="AI490" s="13">
        <v>0</v>
      </c>
      <c r="AJ490" s="13">
        <v>3</v>
      </c>
      <c r="AK490" s="13">
        <v>45</v>
      </c>
      <c r="AL490" s="13">
        <v>42</v>
      </c>
      <c r="AM490" s="13">
        <v>1.4516129032258065</v>
      </c>
      <c r="AN490" s="13">
        <v>1.3548387096774193</v>
      </c>
      <c r="AO490" s="22">
        <v>489</v>
      </c>
    </row>
    <row r="491" spans="1:41" x14ac:dyDescent="0.25">
      <c r="A491" t="s">
        <v>47</v>
      </c>
      <c r="B491" t="s">
        <v>278</v>
      </c>
      <c r="C491" t="s">
        <v>267</v>
      </c>
      <c r="D491" t="s">
        <v>124</v>
      </c>
      <c r="E491" t="s">
        <v>64</v>
      </c>
      <c r="F491" s="15">
        <v>0.70833333333333337</v>
      </c>
      <c r="G491" s="16">
        <v>9267</v>
      </c>
      <c r="H491" s="16">
        <v>4</v>
      </c>
      <c r="I491" s="16"/>
      <c r="J491" t="s">
        <v>68</v>
      </c>
      <c r="K491" t="s">
        <v>0</v>
      </c>
      <c r="L491">
        <v>2</v>
      </c>
      <c r="M491">
        <v>3</v>
      </c>
      <c r="N491" t="s">
        <v>31</v>
      </c>
      <c r="O491" t="s">
        <v>32</v>
      </c>
      <c r="P491" s="13">
        <v>-1</v>
      </c>
      <c r="Q491" s="13">
        <v>1.0303030303030303</v>
      </c>
      <c r="R491" s="13">
        <v>0.60606060606060608</v>
      </c>
      <c r="S491" s="13">
        <v>0.4242424242424242</v>
      </c>
      <c r="T491" s="13">
        <v>2.0833333333333335</v>
      </c>
      <c r="U491" s="13">
        <v>0.80555555555555558</v>
      </c>
      <c r="V491" s="13">
        <v>1.2777777777777779</v>
      </c>
      <c r="W491" s="13">
        <v>1.1333333333333333</v>
      </c>
      <c r="X491" s="13">
        <v>1.3333333333333333</v>
      </c>
      <c r="Y491" s="13">
        <v>-0.19999999999999996</v>
      </c>
      <c r="Z491" s="13">
        <v>0.94444444444444442</v>
      </c>
      <c r="AA491" s="13">
        <v>1.3333333333333333</v>
      </c>
      <c r="AB491" s="13">
        <v>-0.38888888888888884</v>
      </c>
      <c r="AC491" s="13">
        <v>2</v>
      </c>
      <c r="AD491" s="13">
        <v>0.88888888888888884</v>
      </c>
      <c r="AE491" s="13">
        <v>1.1111111111111112</v>
      </c>
      <c r="AF491" s="13">
        <v>2.1666666666666665</v>
      </c>
      <c r="AG491" s="13">
        <v>0.72222222222222221</v>
      </c>
      <c r="AH491" s="13">
        <v>1.4444444444444442</v>
      </c>
      <c r="AI491" s="13">
        <v>0</v>
      </c>
      <c r="AJ491" s="13">
        <v>3</v>
      </c>
      <c r="AK491" s="13">
        <v>40</v>
      </c>
      <c r="AL491" s="13">
        <v>73</v>
      </c>
      <c r="AM491" s="13">
        <v>1.2121212121212122</v>
      </c>
      <c r="AN491" s="13">
        <v>2.0277777777777777</v>
      </c>
      <c r="AO491" s="22">
        <v>490</v>
      </c>
    </row>
    <row r="492" spans="1:41" x14ac:dyDescent="0.25">
      <c r="A492" t="s">
        <v>47</v>
      </c>
      <c r="B492" t="s">
        <v>278</v>
      </c>
      <c r="C492" t="s">
        <v>267</v>
      </c>
      <c r="D492" t="s">
        <v>124</v>
      </c>
      <c r="E492" t="s">
        <v>64</v>
      </c>
      <c r="F492" s="15">
        <v>0.60416666666666663</v>
      </c>
      <c r="G492" s="16">
        <v>3409</v>
      </c>
      <c r="H492" s="16">
        <v>4</v>
      </c>
      <c r="I492" s="16"/>
      <c r="J492" t="s">
        <v>49</v>
      </c>
      <c r="K492" t="s">
        <v>40</v>
      </c>
      <c r="L492">
        <v>2</v>
      </c>
      <c r="M492">
        <v>1</v>
      </c>
      <c r="N492" t="s">
        <v>32</v>
      </c>
      <c r="O492" t="s">
        <v>31</v>
      </c>
      <c r="P492" s="13">
        <v>1</v>
      </c>
      <c r="Q492" s="13">
        <v>1.5</v>
      </c>
      <c r="R492" s="13">
        <v>0.76666666666666672</v>
      </c>
      <c r="S492" s="13">
        <v>0.73333333333333328</v>
      </c>
      <c r="T492" s="13">
        <v>2.5434782608695654</v>
      </c>
      <c r="U492" s="13">
        <v>0.80434782608695654</v>
      </c>
      <c r="V492" s="13">
        <v>1.7391304347826089</v>
      </c>
      <c r="W492" s="13">
        <v>1.5333333333333334</v>
      </c>
      <c r="X492" s="13">
        <v>1.5333333333333334</v>
      </c>
      <c r="Y492" s="13">
        <v>0</v>
      </c>
      <c r="Z492" s="13">
        <v>1.4666666666666666</v>
      </c>
      <c r="AA492" s="13">
        <v>1.4</v>
      </c>
      <c r="AB492" s="13">
        <v>6.6666666666666652E-2</v>
      </c>
      <c r="AC492" s="13">
        <v>2.5714285714285716</v>
      </c>
      <c r="AD492" s="13">
        <v>0.61904761904761907</v>
      </c>
      <c r="AE492" s="13">
        <v>1.9523809523809526</v>
      </c>
      <c r="AF492" s="13">
        <v>2.52</v>
      </c>
      <c r="AG492" s="13">
        <v>0.96</v>
      </c>
      <c r="AH492" s="13">
        <v>1.56</v>
      </c>
      <c r="AI492" s="13">
        <v>3</v>
      </c>
      <c r="AJ492" s="13">
        <v>0</v>
      </c>
      <c r="AK492" s="13">
        <v>43</v>
      </c>
      <c r="AL492" s="13">
        <v>115</v>
      </c>
      <c r="AM492" s="13">
        <v>1.4333333333333333</v>
      </c>
      <c r="AN492" s="13">
        <v>2.5</v>
      </c>
      <c r="AO492" s="22">
        <v>491</v>
      </c>
    </row>
    <row r="493" spans="1:41" x14ac:dyDescent="0.25">
      <c r="A493" t="s">
        <v>41</v>
      </c>
      <c r="B493" t="s">
        <v>334</v>
      </c>
      <c r="C493" t="s">
        <v>267</v>
      </c>
      <c r="D493" t="s">
        <v>134</v>
      </c>
      <c r="E493" t="s">
        <v>46</v>
      </c>
      <c r="F493" s="15">
        <v>0.6875</v>
      </c>
      <c r="G493" s="16">
        <v>24200</v>
      </c>
      <c r="H493" s="16">
        <v>3</v>
      </c>
      <c r="I493" s="16"/>
      <c r="J493" t="s">
        <v>40</v>
      </c>
      <c r="K493" t="s">
        <v>71</v>
      </c>
      <c r="L493">
        <v>2</v>
      </c>
      <c r="M493">
        <v>0</v>
      </c>
      <c r="N493" t="s">
        <v>32</v>
      </c>
      <c r="O493" t="s">
        <v>31</v>
      </c>
      <c r="P493" s="13">
        <v>2</v>
      </c>
      <c r="Q493" s="13">
        <v>2.5106382978723403</v>
      </c>
      <c r="R493" s="13">
        <v>0.27659574468085107</v>
      </c>
      <c r="S493" s="13">
        <v>2.2340425531914891</v>
      </c>
      <c r="T493" s="13">
        <v>1.6363636363636365</v>
      </c>
      <c r="U493" s="13">
        <v>1.2954545454545454</v>
      </c>
      <c r="V493" s="13">
        <v>0.34090909090909105</v>
      </c>
      <c r="W493" s="13">
        <v>2.5714285714285716</v>
      </c>
      <c r="X493" s="13">
        <v>0.61904761904761907</v>
      </c>
      <c r="Y493" s="13">
        <v>1.9523809523809526</v>
      </c>
      <c r="Z493" s="13">
        <v>2.4615384615384617</v>
      </c>
      <c r="AA493" s="13">
        <v>1</v>
      </c>
      <c r="AB493" s="13">
        <v>1.4615384615384617</v>
      </c>
      <c r="AC493" s="13">
        <v>1.5714285714285714</v>
      </c>
      <c r="AD493" s="13">
        <v>0.80952380952380953</v>
      </c>
      <c r="AE493" s="13">
        <v>0.76190476190476186</v>
      </c>
      <c r="AF493" s="13">
        <v>1.6956521739130435</v>
      </c>
      <c r="AG493" s="13">
        <v>1.7391304347826086</v>
      </c>
      <c r="AH493" s="13">
        <v>-4.3478260869565188E-2</v>
      </c>
      <c r="AI493" s="13">
        <v>3</v>
      </c>
      <c r="AJ493" s="13">
        <v>0</v>
      </c>
      <c r="AK493" s="13">
        <v>115</v>
      </c>
      <c r="AL493" s="13">
        <v>67</v>
      </c>
      <c r="AM493" s="13">
        <v>2.4468085106382977</v>
      </c>
      <c r="AN493" s="13">
        <v>1.5227272727272727</v>
      </c>
      <c r="AO493" s="22">
        <v>492</v>
      </c>
    </row>
    <row r="494" spans="1:41" x14ac:dyDescent="0.25">
      <c r="A494" t="s">
        <v>47</v>
      </c>
      <c r="B494" t="s">
        <v>363</v>
      </c>
      <c r="C494" t="s">
        <v>267</v>
      </c>
      <c r="D494" t="s">
        <v>134</v>
      </c>
      <c r="E494" t="s">
        <v>43</v>
      </c>
      <c r="F494" s="15">
        <v>0.70833333333333337</v>
      </c>
      <c r="G494" s="16">
        <v>3800</v>
      </c>
      <c r="H494" s="16">
        <v>3</v>
      </c>
      <c r="I494" s="16"/>
      <c r="J494" t="s">
        <v>56</v>
      </c>
      <c r="K494" t="s">
        <v>71</v>
      </c>
      <c r="L494">
        <v>3</v>
      </c>
      <c r="M494">
        <v>4</v>
      </c>
      <c r="N494" t="s">
        <v>31</v>
      </c>
      <c r="O494" t="s">
        <v>32</v>
      </c>
      <c r="P494" s="13">
        <v>-1</v>
      </c>
      <c r="Q494" s="13">
        <v>1.0666666666666667</v>
      </c>
      <c r="R494" s="13">
        <v>0.8666666666666667</v>
      </c>
      <c r="S494" s="13">
        <v>0.19999999999999996</v>
      </c>
      <c r="T494" s="13">
        <v>1.6</v>
      </c>
      <c r="U494" s="13">
        <v>1.3111111111111111</v>
      </c>
      <c r="V494" s="13">
        <v>0.28888888888888897</v>
      </c>
      <c r="W494" s="13">
        <v>1.2142857142857142</v>
      </c>
      <c r="X494" s="13">
        <v>1.8571428571428572</v>
      </c>
      <c r="Y494" s="13">
        <v>-0.64285714285714302</v>
      </c>
      <c r="Z494" s="13">
        <v>0.9375</v>
      </c>
      <c r="AA494" s="13">
        <v>1.9375</v>
      </c>
      <c r="AB494" s="13">
        <v>-1</v>
      </c>
      <c r="AC494" s="13">
        <v>1.5714285714285714</v>
      </c>
      <c r="AD494" s="13">
        <v>0.80952380952380953</v>
      </c>
      <c r="AE494" s="13">
        <v>0.76190476190476186</v>
      </c>
      <c r="AF494" s="13">
        <v>1.625</v>
      </c>
      <c r="AG494" s="13">
        <v>1.75</v>
      </c>
      <c r="AH494" s="13">
        <v>-0.125</v>
      </c>
      <c r="AI494" s="13">
        <v>0</v>
      </c>
      <c r="AJ494" s="13">
        <v>3</v>
      </c>
      <c r="AK494" s="13">
        <v>26</v>
      </c>
      <c r="AL494" s="13">
        <v>67</v>
      </c>
      <c r="AM494" s="13">
        <v>0.8666666666666667</v>
      </c>
      <c r="AN494" s="13">
        <v>1.4888888888888889</v>
      </c>
      <c r="AO494" s="22">
        <v>493</v>
      </c>
    </row>
    <row r="495" spans="1:41" x14ac:dyDescent="0.25">
      <c r="A495" t="s">
        <v>47</v>
      </c>
      <c r="B495" t="s">
        <v>363</v>
      </c>
      <c r="C495" t="s">
        <v>267</v>
      </c>
      <c r="D495" t="s">
        <v>134</v>
      </c>
      <c r="E495" t="s">
        <v>43</v>
      </c>
      <c r="F495" s="15">
        <v>0.70833333333333337</v>
      </c>
      <c r="G495" s="16">
        <v>4217</v>
      </c>
      <c r="H495" s="16">
        <v>7</v>
      </c>
      <c r="I495" s="16"/>
      <c r="J495" t="s">
        <v>245</v>
      </c>
      <c r="K495" t="s">
        <v>216</v>
      </c>
      <c r="L495">
        <v>1</v>
      </c>
      <c r="M495">
        <v>0</v>
      </c>
      <c r="N495" t="s">
        <v>32</v>
      </c>
      <c r="O495" t="s">
        <v>31</v>
      </c>
      <c r="P495" s="13">
        <v>1</v>
      </c>
      <c r="Q495" s="13">
        <v>1.096774193548387</v>
      </c>
      <c r="R495" s="13">
        <v>0.70967741935483875</v>
      </c>
      <c r="S495" s="13">
        <v>0.38709677419354827</v>
      </c>
      <c r="T495" s="13">
        <v>1.6451612903225807</v>
      </c>
      <c r="U495" s="13">
        <v>2.161290322580645</v>
      </c>
      <c r="V495" s="13">
        <v>-0.51612903225806428</v>
      </c>
      <c r="W495" s="13">
        <v>0.5714285714285714</v>
      </c>
      <c r="X495" s="13">
        <v>1.5714285714285714</v>
      </c>
      <c r="Y495" s="13">
        <v>-1</v>
      </c>
      <c r="Z495" s="13">
        <v>1.5294117647058822</v>
      </c>
      <c r="AA495" s="13">
        <v>1.8823529411764706</v>
      </c>
      <c r="AB495" s="13">
        <v>-0.35294117647058831</v>
      </c>
      <c r="AC495" s="13">
        <v>1.5</v>
      </c>
      <c r="AD495" s="13">
        <v>1.5</v>
      </c>
      <c r="AE495" s="13">
        <v>0</v>
      </c>
      <c r="AF495" s="13">
        <v>1.8</v>
      </c>
      <c r="AG495" s="13">
        <v>2.8666666666666667</v>
      </c>
      <c r="AH495" s="13">
        <v>-1.0666666666666667</v>
      </c>
      <c r="AI495" s="13">
        <v>3</v>
      </c>
      <c r="AJ495" s="13">
        <v>0</v>
      </c>
      <c r="AK495" s="13">
        <v>29</v>
      </c>
      <c r="AL495" s="13">
        <v>36</v>
      </c>
      <c r="AM495" s="13">
        <v>0.93548387096774188</v>
      </c>
      <c r="AN495" s="13">
        <v>1.1612903225806452</v>
      </c>
      <c r="AO495" s="22">
        <v>494</v>
      </c>
    </row>
    <row r="496" spans="1:41" x14ac:dyDescent="0.25">
      <c r="A496" t="s">
        <v>47</v>
      </c>
      <c r="B496" t="s">
        <v>279</v>
      </c>
      <c r="C496" t="s">
        <v>267</v>
      </c>
      <c r="D496" t="s">
        <v>134</v>
      </c>
      <c r="E496" t="s">
        <v>64</v>
      </c>
      <c r="F496" s="15">
        <v>0.70833333333333337</v>
      </c>
      <c r="G496" s="16">
        <v>9578</v>
      </c>
      <c r="H496" s="16">
        <v>7</v>
      </c>
      <c r="I496" s="16"/>
      <c r="J496" t="s">
        <v>80</v>
      </c>
      <c r="K496" t="s">
        <v>40</v>
      </c>
      <c r="L496">
        <v>1</v>
      </c>
      <c r="M496">
        <v>2</v>
      </c>
      <c r="N496" t="s">
        <v>31</v>
      </c>
      <c r="O496" t="s">
        <v>32</v>
      </c>
      <c r="P496" s="13">
        <v>-1</v>
      </c>
      <c r="Q496" s="13">
        <v>1.46875</v>
      </c>
      <c r="R496" s="13">
        <v>0.71875</v>
      </c>
      <c r="S496" s="13">
        <v>0.75</v>
      </c>
      <c r="T496" s="13">
        <v>2.5</v>
      </c>
      <c r="U496" s="13">
        <v>0.8125</v>
      </c>
      <c r="V496" s="13">
        <v>1.6875</v>
      </c>
      <c r="W496" s="13">
        <v>2.0625</v>
      </c>
      <c r="X496" s="13">
        <v>1.4375</v>
      </c>
      <c r="Y496" s="13">
        <v>0.625</v>
      </c>
      <c r="Z496" s="13">
        <v>0.875</v>
      </c>
      <c r="AA496" s="13">
        <v>1.25</v>
      </c>
      <c r="AB496" s="13">
        <v>-0.375</v>
      </c>
      <c r="AC496" s="13">
        <v>2.5454545454545454</v>
      </c>
      <c r="AD496" s="13">
        <v>0.59090909090909094</v>
      </c>
      <c r="AE496" s="13">
        <v>1.9545454545454546</v>
      </c>
      <c r="AF496" s="13">
        <v>2.4615384615384617</v>
      </c>
      <c r="AG496" s="13">
        <v>1</v>
      </c>
      <c r="AH496" s="13">
        <v>1.4615384615384617</v>
      </c>
      <c r="AI496" s="13">
        <v>0</v>
      </c>
      <c r="AJ496" s="13">
        <v>3</v>
      </c>
      <c r="AK496" s="13">
        <v>45</v>
      </c>
      <c r="AL496" s="13">
        <v>118</v>
      </c>
      <c r="AM496" s="13">
        <v>1.40625</v>
      </c>
      <c r="AN496" s="13">
        <v>2.4583333333333335</v>
      </c>
      <c r="AO496" s="22">
        <v>495</v>
      </c>
    </row>
    <row r="497" spans="1:41" x14ac:dyDescent="0.25">
      <c r="A497" t="s">
        <v>47</v>
      </c>
      <c r="B497" t="s">
        <v>279</v>
      </c>
      <c r="C497" t="s">
        <v>267</v>
      </c>
      <c r="D497" t="s">
        <v>134</v>
      </c>
      <c r="E497" t="s">
        <v>64</v>
      </c>
      <c r="F497" s="15">
        <v>0.60416666666666663</v>
      </c>
      <c r="G497" s="16">
        <v>3337</v>
      </c>
      <c r="H497" s="16">
        <v>7</v>
      </c>
      <c r="I497" s="16"/>
      <c r="J497" t="s">
        <v>65</v>
      </c>
      <c r="K497" t="s">
        <v>68</v>
      </c>
      <c r="L497">
        <v>0</v>
      </c>
      <c r="M497">
        <v>1</v>
      </c>
      <c r="N497" t="s">
        <v>31</v>
      </c>
      <c r="O497" t="s">
        <v>32</v>
      </c>
      <c r="P497" s="13">
        <v>-1</v>
      </c>
      <c r="Q497" s="13">
        <v>1.4375</v>
      </c>
      <c r="R497" s="13">
        <v>0.625</v>
      </c>
      <c r="S497" s="13">
        <v>0.8125</v>
      </c>
      <c r="T497" s="13">
        <v>1.0588235294117647</v>
      </c>
      <c r="U497" s="13">
        <v>1.3823529411764706</v>
      </c>
      <c r="V497" s="13">
        <v>-0.32352941176470584</v>
      </c>
      <c r="W497" s="13">
        <v>1.3571428571428572</v>
      </c>
      <c r="X497" s="13">
        <v>1.4285714285714286</v>
      </c>
      <c r="Y497" s="13">
        <v>-7.1428571428571397E-2</v>
      </c>
      <c r="Z497" s="13">
        <v>1.5</v>
      </c>
      <c r="AA497" s="13">
        <v>1.3888888888888888</v>
      </c>
      <c r="AB497" s="13">
        <v>0.11111111111111116</v>
      </c>
      <c r="AC497" s="13">
        <v>1.1875</v>
      </c>
      <c r="AD497" s="13">
        <v>1.4375</v>
      </c>
      <c r="AE497" s="13">
        <v>-0.25</v>
      </c>
      <c r="AF497" s="13">
        <v>0.94444444444444442</v>
      </c>
      <c r="AG497" s="13">
        <v>1.3333333333333333</v>
      </c>
      <c r="AH497" s="13">
        <v>-0.38888888888888884</v>
      </c>
      <c r="AI497" s="13">
        <v>0</v>
      </c>
      <c r="AJ497" s="13">
        <v>3</v>
      </c>
      <c r="AK497" s="13">
        <v>45</v>
      </c>
      <c r="AL497" s="13">
        <v>40</v>
      </c>
      <c r="AM497" s="13">
        <v>1.40625</v>
      </c>
      <c r="AN497" s="13">
        <v>1.1764705882352942</v>
      </c>
      <c r="AO497" s="22">
        <v>496</v>
      </c>
    </row>
    <row r="498" spans="1:41" x14ac:dyDescent="0.25">
      <c r="A498" t="s">
        <v>47</v>
      </c>
      <c r="B498" t="s">
        <v>279</v>
      </c>
      <c r="C498" t="s">
        <v>267</v>
      </c>
      <c r="D498" t="s">
        <v>134</v>
      </c>
      <c r="E498" t="s">
        <v>64</v>
      </c>
      <c r="F498" s="15">
        <v>0.60416666666666663</v>
      </c>
      <c r="G498" s="16">
        <v>5342</v>
      </c>
      <c r="H498" s="16">
        <v>7</v>
      </c>
      <c r="I498" s="16"/>
      <c r="J498" t="s">
        <v>0</v>
      </c>
      <c r="K498" t="s">
        <v>49</v>
      </c>
      <c r="L498">
        <v>3</v>
      </c>
      <c r="M498">
        <v>0</v>
      </c>
      <c r="N498" t="s">
        <v>32</v>
      </c>
      <c r="O498" t="s">
        <v>31</v>
      </c>
      <c r="P498" s="13">
        <v>3</v>
      </c>
      <c r="Q498" s="13">
        <v>2.1081081081081079</v>
      </c>
      <c r="R498" s="13">
        <v>0.43243243243243246</v>
      </c>
      <c r="S498" s="13">
        <v>1.6756756756756754</v>
      </c>
      <c r="T498" s="13">
        <v>1.5161290322580645</v>
      </c>
      <c r="U498" s="13">
        <v>1.4516129032258065</v>
      </c>
      <c r="V498" s="13">
        <v>6.4516129032258007E-2</v>
      </c>
      <c r="W498" s="13">
        <v>2</v>
      </c>
      <c r="X498" s="13">
        <v>0.88888888888888884</v>
      </c>
      <c r="Y498" s="13">
        <v>1.1111111111111112</v>
      </c>
      <c r="Z498" s="13">
        <v>2.2105263157894739</v>
      </c>
      <c r="AA498" s="13">
        <v>0.78947368421052633</v>
      </c>
      <c r="AB498" s="13">
        <v>1.4210526315789476</v>
      </c>
      <c r="AC498" s="13">
        <v>1.5625</v>
      </c>
      <c r="AD498" s="13">
        <v>1.5</v>
      </c>
      <c r="AE498" s="13">
        <v>6.25E-2</v>
      </c>
      <c r="AF498" s="13">
        <v>1.4666666666666666</v>
      </c>
      <c r="AG498" s="13">
        <v>1.4</v>
      </c>
      <c r="AH498" s="13">
        <v>6.6666666666666652E-2</v>
      </c>
      <c r="AI498" s="13">
        <v>3</v>
      </c>
      <c r="AJ498" s="13">
        <v>0</v>
      </c>
      <c r="AK498" s="13">
        <v>76</v>
      </c>
      <c r="AL498" s="13">
        <v>46</v>
      </c>
      <c r="AM498" s="13">
        <v>2.0540540540540539</v>
      </c>
      <c r="AN498" s="13">
        <v>1.4838709677419355</v>
      </c>
      <c r="AO498" s="22">
        <v>497</v>
      </c>
    </row>
    <row r="499" spans="1:41" x14ac:dyDescent="0.25">
      <c r="A499" t="s">
        <v>47</v>
      </c>
      <c r="B499" t="s">
        <v>364</v>
      </c>
      <c r="C499" t="s">
        <v>267</v>
      </c>
      <c r="D499" t="s">
        <v>134</v>
      </c>
      <c r="E499" t="s">
        <v>43</v>
      </c>
      <c r="F499" s="15">
        <v>0.70833333333333337</v>
      </c>
      <c r="G499" s="16">
        <v>13800</v>
      </c>
      <c r="H499" s="16">
        <v>7</v>
      </c>
      <c r="I499" s="16"/>
      <c r="J499" t="s">
        <v>71</v>
      </c>
      <c r="K499" t="s">
        <v>245</v>
      </c>
      <c r="L499">
        <v>1</v>
      </c>
      <c r="M499">
        <v>0</v>
      </c>
      <c r="N499" t="s">
        <v>32</v>
      </c>
      <c r="O499" t="s">
        <v>31</v>
      </c>
      <c r="P499" s="13">
        <v>1</v>
      </c>
      <c r="Q499" s="13">
        <v>1.6521739130434783</v>
      </c>
      <c r="R499" s="13">
        <v>0.36956521739130432</v>
      </c>
      <c r="S499" s="13">
        <v>1.2826086956521738</v>
      </c>
      <c r="T499" s="13">
        <v>1.09375</v>
      </c>
      <c r="U499" s="13">
        <v>1.6875</v>
      </c>
      <c r="V499" s="13">
        <v>-0.59375</v>
      </c>
      <c r="W499" s="13">
        <v>1.5714285714285714</v>
      </c>
      <c r="X499" s="13">
        <v>0.80952380952380953</v>
      </c>
      <c r="Y499" s="13">
        <v>0.76190476190476186</v>
      </c>
      <c r="Z499" s="13">
        <v>1.72</v>
      </c>
      <c r="AA499" s="13">
        <v>1.8</v>
      </c>
      <c r="AB499" s="13">
        <v>-8.0000000000000071E-2</v>
      </c>
      <c r="AC499" s="13">
        <v>0.6</v>
      </c>
      <c r="AD499" s="13">
        <v>1.4666666666666666</v>
      </c>
      <c r="AE499" s="13">
        <v>-0.86666666666666659</v>
      </c>
      <c r="AF499" s="13">
        <v>1.5294117647058822</v>
      </c>
      <c r="AG499" s="13">
        <v>1.8823529411764706</v>
      </c>
      <c r="AH499" s="13">
        <v>-0.35294117647058831</v>
      </c>
      <c r="AI499" s="13">
        <v>3</v>
      </c>
      <c r="AJ499" s="13">
        <v>0</v>
      </c>
      <c r="AK499" s="13">
        <v>70</v>
      </c>
      <c r="AL499" s="13">
        <v>32</v>
      </c>
      <c r="AM499" s="13">
        <v>1.5217391304347827</v>
      </c>
      <c r="AN499" s="13">
        <v>1</v>
      </c>
      <c r="AO499" s="22">
        <v>498</v>
      </c>
    </row>
    <row r="500" spans="1:41" x14ac:dyDescent="0.25">
      <c r="A500" t="s">
        <v>47</v>
      </c>
      <c r="B500" t="s">
        <v>364</v>
      </c>
      <c r="C500" t="s">
        <v>267</v>
      </c>
      <c r="D500" t="s">
        <v>134</v>
      </c>
      <c r="E500" t="s">
        <v>43</v>
      </c>
      <c r="F500" s="15">
        <v>0.70833333333333337</v>
      </c>
      <c r="G500" s="16">
        <v>3508</v>
      </c>
      <c r="H500" s="16">
        <v>7</v>
      </c>
      <c r="I500" s="16"/>
      <c r="J500" t="s">
        <v>58</v>
      </c>
      <c r="K500" t="s">
        <v>56</v>
      </c>
      <c r="L500">
        <v>2</v>
      </c>
      <c r="M500">
        <v>2</v>
      </c>
      <c r="N500" t="s">
        <v>30</v>
      </c>
      <c r="O500" t="s">
        <v>30</v>
      </c>
      <c r="P500" s="13">
        <v>0</v>
      </c>
      <c r="Q500" s="13">
        <v>1.4838709677419355</v>
      </c>
      <c r="R500" s="13">
        <v>0.93548387096774188</v>
      </c>
      <c r="S500" s="13">
        <v>0.54838709677419362</v>
      </c>
      <c r="T500" s="13">
        <v>1.1290322580645162</v>
      </c>
      <c r="U500" s="13">
        <v>1.967741935483871</v>
      </c>
      <c r="V500" s="13">
        <v>-0.83870967741935476</v>
      </c>
      <c r="W500" s="13">
        <v>1.4666666666666666</v>
      </c>
      <c r="X500" s="13">
        <v>1.9333333333333333</v>
      </c>
      <c r="Y500" s="13">
        <v>-0.46666666666666679</v>
      </c>
      <c r="Z500" s="13">
        <v>1.5</v>
      </c>
      <c r="AA500" s="13">
        <v>0.9375</v>
      </c>
      <c r="AB500" s="13">
        <v>0.5625</v>
      </c>
      <c r="AC500" s="13">
        <v>1.3333333333333333</v>
      </c>
      <c r="AD500" s="13">
        <v>2</v>
      </c>
      <c r="AE500" s="13">
        <v>-0.66666666666666674</v>
      </c>
      <c r="AF500" s="13">
        <v>0.9375</v>
      </c>
      <c r="AG500" s="13">
        <v>1.9375</v>
      </c>
      <c r="AH500" s="13">
        <v>-1</v>
      </c>
      <c r="AI500" s="13">
        <v>1</v>
      </c>
      <c r="AJ500" s="13">
        <v>1</v>
      </c>
      <c r="AK500" s="13">
        <v>35</v>
      </c>
      <c r="AL500" s="13">
        <v>26</v>
      </c>
      <c r="AM500" s="13">
        <v>1.1290322580645162</v>
      </c>
      <c r="AN500" s="13">
        <v>0.83870967741935487</v>
      </c>
      <c r="AO500" s="22">
        <v>499</v>
      </c>
    </row>
    <row r="501" spans="1:41" x14ac:dyDescent="0.25">
      <c r="A501" t="s">
        <v>47</v>
      </c>
      <c r="B501" t="s">
        <v>364</v>
      </c>
      <c r="C501" t="s">
        <v>267</v>
      </c>
      <c r="D501" t="s">
        <v>134</v>
      </c>
      <c r="E501" t="s">
        <v>43</v>
      </c>
      <c r="F501" s="15">
        <v>0.70833333333333337</v>
      </c>
      <c r="G501" s="16">
        <v>2312</v>
      </c>
      <c r="H501" s="16">
        <v>7</v>
      </c>
      <c r="I501" s="16"/>
      <c r="J501" t="s">
        <v>216</v>
      </c>
      <c r="K501" t="s">
        <v>76</v>
      </c>
      <c r="L501">
        <v>2</v>
      </c>
      <c r="M501">
        <v>1</v>
      </c>
      <c r="N501" t="s">
        <v>32</v>
      </c>
      <c r="O501" t="s">
        <v>31</v>
      </c>
      <c r="P501" s="13">
        <v>1</v>
      </c>
      <c r="Q501" s="13">
        <v>1.59375</v>
      </c>
      <c r="R501" s="13">
        <v>0.75</v>
      </c>
      <c r="S501" s="13">
        <v>0.84375</v>
      </c>
      <c r="T501" s="13">
        <v>1.4333333333333333</v>
      </c>
      <c r="U501" s="13">
        <v>1.4666666666666666</v>
      </c>
      <c r="V501" s="13">
        <v>-3.3333333333333215E-2</v>
      </c>
      <c r="W501" s="13">
        <v>1.5</v>
      </c>
      <c r="X501" s="13">
        <v>1.5</v>
      </c>
      <c r="Y501" s="13">
        <v>0</v>
      </c>
      <c r="Z501" s="13">
        <v>1.6875</v>
      </c>
      <c r="AA501" s="13">
        <v>2.75</v>
      </c>
      <c r="AB501" s="13">
        <v>-1.0625</v>
      </c>
      <c r="AC501" s="13">
        <v>1.4666666666666666</v>
      </c>
      <c r="AD501" s="13">
        <v>1.5333333333333334</v>
      </c>
      <c r="AE501" s="13">
        <v>-6.6666666666666874E-2</v>
      </c>
      <c r="AF501" s="13">
        <v>1.4</v>
      </c>
      <c r="AG501" s="13">
        <v>1.4</v>
      </c>
      <c r="AH501" s="13">
        <v>0</v>
      </c>
      <c r="AI501" s="13">
        <v>3</v>
      </c>
      <c r="AJ501" s="13">
        <v>0</v>
      </c>
      <c r="AK501" s="13">
        <v>36</v>
      </c>
      <c r="AL501" s="13">
        <v>43</v>
      </c>
      <c r="AM501" s="13">
        <v>1.125</v>
      </c>
      <c r="AN501" s="13">
        <v>1.4333333333333333</v>
      </c>
      <c r="AO501" s="22">
        <v>500</v>
      </c>
    </row>
    <row r="502" spans="1:41" x14ac:dyDescent="0.25">
      <c r="A502" t="s">
        <v>47</v>
      </c>
      <c r="B502" t="s">
        <v>280</v>
      </c>
      <c r="C502" t="s">
        <v>267</v>
      </c>
      <c r="D502" t="s">
        <v>134</v>
      </c>
      <c r="E502" t="s">
        <v>64</v>
      </c>
      <c r="F502" s="15">
        <v>0.60416666666666663</v>
      </c>
      <c r="G502" s="16">
        <v>8167.9999999999991</v>
      </c>
      <c r="H502" s="16">
        <v>7</v>
      </c>
      <c r="I502" s="16"/>
      <c r="J502" t="s">
        <v>68</v>
      </c>
      <c r="K502" t="s">
        <v>80</v>
      </c>
      <c r="L502">
        <v>1</v>
      </c>
      <c r="M502">
        <v>3</v>
      </c>
      <c r="N502" t="s">
        <v>31</v>
      </c>
      <c r="O502" t="s">
        <v>32</v>
      </c>
      <c r="P502" s="13">
        <v>-2</v>
      </c>
      <c r="Q502" s="13">
        <v>1.0571428571428572</v>
      </c>
      <c r="R502" s="13">
        <v>0.65714285714285714</v>
      </c>
      <c r="S502" s="13">
        <v>0.4</v>
      </c>
      <c r="T502" s="13">
        <v>1.4545454545454546</v>
      </c>
      <c r="U502" s="13">
        <v>1.3636363636363635</v>
      </c>
      <c r="V502" s="13">
        <v>9.090909090909105E-2</v>
      </c>
      <c r="W502" s="13">
        <v>1.1875</v>
      </c>
      <c r="X502" s="13">
        <v>1.4375</v>
      </c>
      <c r="Y502" s="13">
        <v>-0.25</v>
      </c>
      <c r="Z502" s="13">
        <v>0.94736842105263153</v>
      </c>
      <c r="AA502" s="13">
        <v>1.263157894736842</v>
      </c>
      <c r="AB502" s="13">
        <v>-0.31578947368421051</v>
      </c>
      <c r="AC502" s="13">
        <v>2</v>
      </c>
      <c r="AD502" s="13">
        <v>1.4705882352941178</v>
      </c>
      <c r="AE502" s="13">
        <v>0.52941176470588225</v>
      </c>
      <c r="AF502" s="13">
        <v>0.875</v>
      </c>
      <c r="AG502" s="13">
        <v>1.25</v>
      </c>
      <c r="AH502" s="13">
        <v>-0.375</v>
      </c>
      <c r="AI502" s="13">
        <v>0</v>
      </c>
      <c r="AJ502" s="13">
        <v>3</v>
      </c>
      <c r="AK502" s="13">
        <v>43</v>
      </c>
      <c r="AL502" s="13">
        <v>45</v>
      </c>
      <c r="AM502" s="13">
        <v>1.2285714285714286</v>
      </c>
      <c r="AN502" s="13">
        <v>1.3636363636363635</v>
      </c>
      <c r="AO502" s="22">
        <v>501</v>
      </c>
    </row>
    <row r="503" spans="1:41" x14ac:dyDescent="0.25">
      <c r="A503" t="s">
        <v>47</v>
      </c>
      <c r="B503" t="s">
        <v>280</v>
      </c>
      <c r="C503" t="s">
        <v>267</v>
      </c>
      <c r="D503" t="s">
        <v>134</v>
      </c>
      <c r="E503" t="s">
        <v>64</v>
      </c>
      <c r="F503" s="15">
        <v>0.70833333333333337</v>
      </c>
      <c r="G503" s="16">
        <v>11457</v>
      </c>
      <c r="H503" s="16">
        <v>7</v>
      </c>
      <c r="I503" s="16"/>
      <c r="J503" t="s">
        <v>40</v>
      </c>
      <c r="K503" t="s">
        <v>0</v>
      </c>
      <c r="L503">
        <v>2</v>
      </c>
      <c r="M503">
        <v>1</v>
      </c>
      <c r="N503" t="s">
        <v>32</v>
      </c>
      <c r="O503" t="s">
        <v>31</v>
      </c>
      <c r="P503" s="13">
        <v>1</v>
      </c>
      <c r="Q503" s="13">
        <v>2.489795918367347</v>
      </c>
      <c r="R503" s="13">
        <v>0.26530612244897961</v>
      </c>
      <c r="S503" s="13">
        <v>2.2244897959183674</v>
      </c>
      <c r="T503" s="13">
        <v>2.1315789473684212</v>
      </c>
      <c r="U503" s="13">
        <v>0.81578947368421051</v>
      </c>
      <c r="V503" s="13">
        <v>1.3157894736842106</v>
      </c>
      <c r="W503" s="13">
        <v>2.5454545454545454</v>
      </c>
      <c r="X503" s="13">
        <v>0.59090909090909094</v>
      </c>
      <c r="Y503" s="13">
        <v>1.9545454545454546</v>
      </c>
      <c r="Z503" s="13">
        <v>2.4444444444444446</v>
      </c>
      <c r="AA503" s="13">
        <v>1</v>
      </c>
      <c r="AB503" s="13">
        <v>1.4444444444444446</v>
      </c>
      <c r="AC503" s="13">
        <v>2.0526315789473686</v>
      </c>
      <c r="AD503" s="13">
        <v>0.84210526315789469</v>
      </c>
      <c r="AE503" s="13">
        <v>1.2105263157894739</v>
      </c>
      <c r="AF503" s="13">
        <v>2.2105263157894739</v>
      </c>
      <c r="AG503" s="13">
        <v>0.78947368421052633</v>
      </c>
      <c r="AH503" s="13">
        <v>1.4210526315789476</v>
      </c>
      <c r="AI503" s="13">
        <v>3</v>
      </c>
      <c r="AJ503" s="13">
        <v>0</v>
      </c>
      <c r="AK503" s="13">
        <v>121</v>
      </c>
      <c r="AL503" s="13">
        <v>79</v>
      </c>
      <c r="AM503" s="13">
        <v>2.4693877551020407</v>
      </c>
      <c r="AN503" s="13">
        <v>2.0789473684210527</v>
      </c>
      <c r="AO503" s="22">
        <v>502</v>
      </c>
    </row>
    <row r="504" spans="1:41" x14ac:dyDescent="0.25">
      <c r="A504" t="s">
        <v>47</v>
      </c>
      <c r="B504" t="s">
        <v>280</v>
      </c>
      <c r="C504" t="s">
        <v>267</v>
      </c>
      <c r="D504" t="s">
        <v>134</v>
      </c>
      <c r="E504" t="s">
        <v>64</v>
      </c>
      <c r="F504" s="15">
        <v>0.60416666666666663</v>
      </c>
      <c r="G504" s="16">
        <v>2916</v>
      </c>
      <c r="H504" s="16">
        <v>7</v>
      </c>
      <c r="I504" s="16"/>
      <c r="J504" t="s">
        <v>49</v>
      </c>
      <c r="K504" t="s">
        <v>65</v>
      </c>
      <c r="L504">
        <v>4</v>
      </c>
      <c r="M504">
        <v>0</v>
      </c>
      <c r="N504" t="s">
        <v>32</v>
      </c>
      <c r="O504" t="s">
        <v>31</v>
      </c>
      <c r="P504" s="13">
        <v>4</v>
      </c>
      <c r="Q504" s="13">
        <v>1.46875</v>
      </c>
      <c r="R504" s="13">
        <v>0.75</v>
      </c>
      <c r="S504" s="13">
        <v>0.71875</v>
      </c>
      <c r="T504" s="13">
        <v>1.393939393939394</v>
      </c>
      <c r="U504" s="13">
        <v>1.393939393939394</v>
      </c>
      <c r="V504" s="13">
        <v>0</v>
      </c>
      <c r="W504" s="13">
        <v>1.5625</v>
      </c>
      <c r="X504" s="13">
        <v>1.5</v>
      </c>
      <c r="Y504" s="13">
        <v>6.25E-2</v>
      </c>
      <c r="Z504" s="13">
        <v>1.375</v>
      </c>
      <c r="AA504" s="13">
        <v>1.5</v>
      </c>
      <c r="AB504" s="13">
        <v>-0.125</v>
      </c>
      <c r="AC504" s="13">
        <v>1.2666666666666666</v>
      </c>
      <c r="AD504" s="13">
        <v>1.4</v>
      </c>
      <c r="AE504" s="13">
        <v>-0.1333333333333333</v>
      </c>
      <c r="AF504" s="13">
        <v>1.5</v>
      </c>
      <c r="AG504" s="13">
        <v>1.3888888888888888</v>
      </c>
      <c r="AH504" s="13">
        <v>0.11111111111111116</v>
      </c>
      <c r="AI504" s="13">
        <v>3</v>
      </c>
      <c r="AJ504" s="13">
        <v>0</v>
      </c>
      <c r="AK504" s="13">
        <v>46</v>
      </c>
      <c r="AL504" s="13">
        <v>45</v>
      </c>
      <c r="AM504" s="13">
        <v>1.4375</v>
      </c>
      <c r="AN504" s="13">
        <v>1.3636363636363635</v>
      </c>
      <c r="AO504" s="22">
        <v>503</v>
      </c>
    </row>
    <row r="505" spans="1:41" x14ac:dyDescent="0.25">
      <c r="A505" t="s">
        <v>47</v>
      </c>
      <c r="B505" t="s">
        <v>365</v>
      </c>
      <c r="C505" t="s">
        <v>267</v>
      </c>
      <c r="D505" t="s">
        <v>134</v>
      </c>
      <c r="E505" t="s">
        <v>43</v>
      </c>
      <c r="F505" s="15">
        <v>0.70833333333333337</v>
      </c>
      <c r="G505" s="16">
        <v>4200</v>
      </c>
      <c r="H505" s="16">
        <v>7</v>
      </c>
      <c r="I505" s="16"/>
      <c r="J505" t="s">
        <v>76</v>
      </c>
      <c r="K505" t="s">
        <v>71</v>
      </c>
      <c r="L505">
        <v>1</v>
      </c>
      <c r="M505">
        <v>0</v>
      </c>
      <c r="N505" t="s">
        <v>32</v>
      </c>
      <c r="O505" t="s">
        <v>31</v>
      </c>
      <c r="P505" s="13">
        <v>1</v>
      </c>
      <c r="Q505" s="13">
        <v>1.4193548387096775</v>
      </c>
      <c r="R505" s="13">
        <v>0.74193548387096775</v>
      </c>
      <c r="S505" s="13">
        <v>0.67741935483870974</v>
      </c>
      <c r="T505" s="13">
        <v>1.6382978723404256</v>
      </c>
      <c r="U505" s="13">
        <v>1.3191489361702127</v>
      </c>
      <c r="V505" s="13">
        <v>0.31914893617021289</v>
      </c>
      <c r="W505" s="13">
        <v>1.4666666666666666</v>
      </c>
      <c r="X505" s="13">
        <v>1.5333333333333334</v>
      </c>
      <c r="Y505" s="13">
        <v>-6.6666666666666874E-2</v>
      </c>
      <c r="Z505" s="13">
        <v>1.375</v>
      </c>
      <c r="AA505" s="13">
        <v>1.4375</v>
      </c>
      <c r="AB505" s="13">
        <v>-6.25E-2</v>
      </c>
      <c r="AC505" s="13">
        <v>1.5454545454545454</v>
      </c>
      <c r="AD505" s="13">
        <v>0.77272727272727271</v>
      </c>
      <c r="AE505" s="13">
        <v>0.77272727272727271</v>
      </c>
      <c r="AF505" s="13">
        <v>1.72</v>
      </c>
      <c r="AG505" s="13">
        <v>1.8</v>
      </c>
      <c r="AH505" s="13">
        <v>-8.0000000000000071E-2</v>
      </c>
      <c r="AI505" s="13">
        <v>3</v>
      </c>
      <c r="AJ505" s="13">
        <v>0</v>
      </c>
      <c r="AK505" s="13">
        <v>43</v>
      </c>
      <c r="AL505" s="13">
        <v>73</v>
      </c>
      <c r="AM505" s="13">
        <v>1.3870967741935485</v>
      </c>
      <c r="AN505" s="13">
        <v>1.553191489361702</v>
      </c>
      <c r="AO505" s="22">
        <v>504</v>
      </c>
    </row>
    <row r="506" spans="1:41" x14ac:dyDescent="0.25">
      <c r="A506" t="s">
        <v>47</v>
      </c>
      <c r="B506" t="s">
        <v>365</v>
      </c>
      <c r="C506" t="s">
        <v>267</v>
      </c>
      <c r="D506" t="s">
        <v>134</v>
      </c>
      <c r="E506" t="s">
        <v>43</v>
      </c>
      <c r="F506" s="15">
        <v>0.70833333333333337</v>
      </c>
      <c r="G506" s="16">
        <v>3850</v>
      </c>
      <c r="H506" s="16">
        <v>7</v>
      </c>
      <c r="I506" s="16"/>
      <c r="J506" t="s">
        <v>56</v>
      </c>
      <c r="K506" t="s">
        <v>245</v>
      </c>
      <c r="L506">
        <v>3</v>
      </c>
      <c r="M506">
        <v>2</v>
      </c>
      <c r="N506" t="s">
        <v>32</v>
      </c>
      <c r="O506" t="s">
        <v>31</v>
      </c>
      <c r="P506" s="13">
        <v>1</v>
      </c>
      <c r="Q506" s="13">
        <v>1.15625</v>
      </c>
      <c r="R506" s="13">
        <v>0.9375</v>
      </c>
      <c r="S506" s="13">
        <v>0.21875</v>
      </c>
      <c r="T506" s="13">
        <v>1.0606060606060606</v>
      </c>
      <c r="U506" s="13">
        <v>1.6666666666666667</v>
      </c>
      <c r="V506" s="13">
        <v>-0.60606060606060619</v>
      </c>
      <c r="W506" s="13">
        <v>1.3333333333333333</v>
      </c>
      <c r="X506" s="13">
        <v>2</v>
      </c>
      <c r="Y506" s="13">
        <v>-0.66666666666666674</v>
      </c>
      <c r="Z506" s="13">
        <v>1</v>
      </c>
      <c r="AA506" s="13">
        <v>1.9411764705882353</v>
      </c>
      <c r="AB506" s="13">
        <v>-0.94117647058823528</v>
      </c>
      <c r="AC506" s="13">
        <v>0.6</v>
      </c>
      <c r="AD506" s="13">
        <v>1.4666666666666666</v>
      </c>
      <c r="AE506" s="13">
        <v>-0.86666666666666659</v>
      </c>
      <c r="AF506" s="13">
        <v>1.4444444444444444</v>
      </c>
      <c r="AG506" s="13">
        <v>1.8333333333333333</v>
      </c>
      <c r="AH506" s="13">
        <v>-0.38888888888888884</v>
      </c>
      <c r="AI506" s="13">
        <v>3</v>
      </c>
      <c r="AJ506" s="13">
        <v>0</v>
      </c>
      <c r="AK506" s="13">
        <v>27</v>
      </c>
      <c r="AL506" s="13">
        <v>32</v>
      </c>
      <c r="AM506" s="13">
        <v>0.84375</v>
      </c>
      <c r="AN506" s="13">
        <v>0.96969696969696972</v>
      </c>
      <c r="AO506" s="22">
        <v>505</v>
      </c>
    </row>
    <row r="507" spans="1:41" x14ac:dyDescent="0.25">
      <c r="A507" t="s">
        <v>47</v>
      </c>
      <c r="B507" t="s">
        <v>365</v>
      </c>
      <c r="C507" t="s">
        <v>267</v>
      </c>
      <c r="D507" t="s">
        <v>134</v>
      </c>
      <c r="E507" t="s">
        <v>43</v>
      </c>
      <c r="F507" s="15">
        <v>0.70833333333333337</v>
      </c>
      <c r="G507" s="16">
        <v>4700</v>
      </c>
      <c r="H507" s="16">
        <v>7</v>
      </c>
      <c r="I507" s="16"/>
      <c r="J507" t="s">
        <v>58</v>
      </c>
      <c r="K507" t="s">
        <v>216</v>
      </c>
      <c r="L507">
        <v>3</v>
      </c>
      <c r="M507">
        <v>1</v>
      </c>
      <c r="N507" t="s">
        <v>32</v>
      </c>
      <c r="O507" t="s">
        <v>31</v>
      </c>
      <c r="P507" s="13">
        <v>2</v>
      </c>
      <c r="Q507" s="13">
        <v>1.5</v>
      </c>
      <c r="R507" s="13">
        <v>0.96875</v>
      </c>
      <c r="S507" s="13">
        <v>0.53125</v>
      </c>
      <c r="T507" s="13">
        <v>1.606060606060606</v>
      </c>
      <c r="U507" s="13">
        <v>2.0909090909090908</v>
      </c>
      <c r="V507" s="13">
        <v>-0.48484848484848486</v>
      </c>
      <c r="W507" s="13">
        <v>1.5</v>
      </c>
      <c r="X507" s="13">
        <v>1.9375</v>
      </c>
      <c r="Y507" s="13">
        <v>-0.4375</v>
      </c>
      <c r="Z507" s="13">
        <v>1.5</v>
      </c>
      <c r="AA507" s="13">
        <v>0.9375</v>
      </c>
      <c r="AB507" s="13">
        <v>0.5625</v>
      </c>
      <c r="AC507" s="13">
        <v>1.5294117647058822</v>
      </c>
      <c r="AD507" s="13">
        <v>1.4705882352941178</v>
      </c>
      <c r="AE507" s="13">
        <v>5.8823529411764497E-2</v>
      </c>
      <c r="AF507" s="13">
        <v>1.6875</v>
      </c>
      <c r="AG507" s="13">
        <v>2.75</v>
      </c>
      <c r="AH507" s="13">
        <v>-1.0625</v>
      </c>
      <c r="AI507" s="13">
        <v>3</v>
      </c>
      <c r="AJ507" s="13">
        <v>0</v>
      </c>
      <c r="AK507" s="13">
        <v>36</v>
      </c>
      <c r="AL507" s="13">
        <v>39</v>
      </c>
      <c r="AM507" s="13">
        <v>1.125</v>
      </c>
      <c r="AN507" s="13">
        <v>1.1818181818181819</v>
      </c>
      <c r="AO507" s="22">
        <v>506</v>
      </c>
    </row>
    <row r="508" spans="1:41" x14ac:dyDescent="0.25">
      <c r="A508" t="s">
        <v>47</v>
      </c>
      <c r="B508" s="21">
        <v>43603</v>
      </c>
      <c r="C508" s="23">
        <v>2019</v>
      </c>
      <c r="D508" t="s">
        <v>134</v>
      </c>
      <c r="E508" t="s">
        <v>64</v>
      </c>
      <c r="F508" s="15">
        <v>0.70833333333333337</v>
      </c>
      <c r="G508" s="16">
        <v>3300</v>
      </c>
      <c r="H508">
        <v>7</v>
      </c>
      <c r="J508" t="s">
        <v>65</v>
      </c>
      <c r="K508" t="s">
        <v>0</v>
      </c>
      <c r="P508" s="13">
        <v>-1</v>
      </c>
      <c r="Q508">
        <v>1.3529411764705883</v>
      </c>
      <c r="R508">
        <v>0.61764705882352944</v>
      </c>
      <c r="S508">
        <v>0.73529411764705888</v>
      </c>
      <c r="T508">
        <v>2.1025641025641026</v>
      </c>
      <c r="U508">
        <v>0.84615384615384615</v>
      </c>
      <c r="V508">
        <v>1.2564102564102564</v>
      </c>
      <c r="W508">
        <v>1.2666666666666666</v>
      </c>
      <c r="X508">
        <v>1.4</v>
      </c>
      <c r="Y508">
        <v>-0.1333333333333333</v>
      </c>
      <c r="Z508">
        <v>1.4210526315789473</v>
      </c>
      <c r="AA508">
        <v>1.5263157894736843</v>
      </c>
      <c r="AB508">
        <v>-0.10526315789473695</v>
      </c>
      <c r="AC508">
        <v>2.0526315789473686</v>
      </c>
      <c r="AD508">
        <v>0.84210526315789469</v>
      </c>
      <c r="AE508">
        <v>1.2105263157894739</v>
      </c>
      <c r="AF508">
        <v>2.15</v>
      </c>
      <c r="AG508">
        <v>0.85</v>
      </c>
      <c r="AH508">
        <v>1.2999999999999998</v>
      </c>
      <c r="AI508">
        <v>1</v>
      </c>
      <c r="AJ508">
        <v>1</v>
      </c>
      <c r="AK508">
        <v>45</v>
      </c>
      <c r="AL508">
        <v>79</v>
      </c>
      <c r="AM508">
        <v>1.3235294117647058</v>
      </c>
      <c r="AN508">
        <v>2.0256410256410255</v>
      </c>
      <c r="AO508">
        <v>507</v>
      </c>
    </row>
    <row r="509" spans="1:41" x14ac:dyDescent="0.25">
      <c r="A509" t="s">
        <v>47</v>
      </c>
      <c r="B509" s="21">
        <v>43603</v>
      </c>
      <c r="C509" t="s">
        <v>267</v>
      </c>
      <c r="D509" t="s">
        <v>134</v>
      </c>
      <c r="E509" t="s">
        <v>64</v>
      </c>
      <c r="F509" s="15">
        <v>0.70833333333333337</v>
      </c>
      <c r="G509" s="16">
        <v>9000</v>
      </c>
      <c r="H509">
        <v>7</v>
      </c>
      <c r="J509" t="s">
        <v>80</v>
      </c>
      <c r="K509" t="s">
        <v>49</v>
      </c>
      <c r="P509" s="13">
        <v>2</v>
      </c>
      <c r="Q509">
        <v>1.5</v>
      </c>
      <c r="R509">
        <v>0.73529411764705888</v>
      </c>
      <c r="S509">
        <v>0.76470588235294112</v>
      </c>
      <c r="T509">
        <v>1.5454545454545454</v>
      </c>
      <c r="U509">
        <v>1.4545454545454546</v>
      </c>
      <c r="V509">
        <v>9.0909090909090828E-2</v>
      </c>
      <c r="W509">
        <v>2</v>
      </c>
      <c r="X509">
        <v>1.4705882352941178</v>
      </c>
      <c r="Y509">
        <v>0.52941176470588225</v>
      </c>
      <c r="Z509">
        <v>1</v>
      </c>
      <c r="AA509">
        <v>1.2352941176470589</v>
      </c>
      <c r="AB509">
        <v>-0.23529411764705888</v>
      </c>
      <c r="AC509">
        <v>1.7058823529411764</v>
      </c>
      <c r="AD509">
        <v>1.411764705882353</v>
      </c>
      <c r="AE509">
        <v>0.29411764705882337</v>
      </c>
      <c r="AF509">
        <v>1.375</v>
      </c>
      <c r="AG509">
        <v>1.5</v>
      </c>
      <c r="AH509">
        <v>-0.125</v>
      </c>
      <c r="AI509">
        <v>1</v>
      </c>
      <c r="AJ509">
        <v>1</v>
      </c>
      <c r="AK509">
        <v>48</v>
      </c>
      <c r="AL509">
        <v>49</v>
      </c>
      <c r="AM509">
        <v>1.411764705882353</v>
      </c>
      <c r="AN509">
        <v>1.4848484848484849</v>
      </c>
      <c r="AO509">
        <v>508</v>
      </c>
    </row>
    <row r="510" spans="1:41" x14ac:dyDescent="0.25">
      <c r="A510" t="s">
        <v>47</v>
      </c>
      <c r="B510" s="21">
        <v>43603</v>
      </c>
      <c r="C510" t="s">
        <v>267</v>
      </c>
      <c r="D510" t="s">
        <v>134</v>
      </c>
      <c r="E510" t="s">
        <v>64</v>
      </c>
      <c r="F510" s="15">
        <v>0.70833333333333337</v>
      </c>
      <c r="G510" s="16">
        <v>8200</v>
      </c>
      <c r="H510">
        <v>7</v>
      </c>
      <c r="J510" t="s">
        <v>68</v>
      </c>
      <c r="K510" t="s">
        <v>40</v>
      </c>
      <c r="P510" s="13">
        <v>-1</v>
      </c>
      <c r="Q510">
        <v>1.0555555555555556</v>
      </c>
      <c r="R510">
        <v>0.72222222222222221</v>
      </c>
      <c r="S510">
        <v>0.33333333333333337</v>
      </c>
      <c r="T510">
        <v>2.48</v>
      </c>
      <c r="U510">
        <v>0.82</v>
      </c>
      <c r="V510">
        <v>1.6600000000000001</v>
      </c>
      <c r="W510">
        <v>1.1764705882352942</v>
      </c>
      <c r="X510">
        <v>1.5294117647058822</v>
      </c>
      <c r="Y510">
        <v>-0.35294117647058809</v>
      </c>
      <c r="Z510">
        <v>0.94736842105263153</v>
      </c>
      <c r="AA510">
        <v>1.263157894736842</v>
      </c>
      <c r="AB510">
        <v>-0.31578947368421051</v>
      </c>
      <c r="AC510">
        <v>2.5217391304347827</v>
      </c>
      <c r="AD510">
        <v>0.60869565217391308</v>
      </c>
      <c r="AE510">
        <v>1.9130434782608696</v>
      </c>
      <c r="AF510">
        <v>2.4444444444444446</v>
      </c>
      <c r="AG510">
        <v>1</v>
      </c>
      <c r="AH510">
        <v>1.4444444444444446</v>
      </c>
      <c r="AI510">
        <v>1</v>
      </c>
      <c r="AJ510">
        <v>1</v>
      </c>
      <c r="AK510">
        <v>43</v>
      </c>
      <c r="AL510">
        <v>124</v>
      </c>
      <c r="AM510">
        <v>1.1944444444444444</v>
      </c>
      <c r="AN510">
        <v>2.48</v>
      </c>
      <c r="AO510">
        <v>509</v>
      </c>
    </row>
    <row r="511" spans="1:41" x14ac:dyDescent="0.25">
      <c r="A511" t="s">
        <v>47</v>
      </c>
      <c r="B511" s="21">
        <v>43610</v>
      </c>
      <c r="C511" t="s">
        <v>267</v>
      </c>
      <c r="D511" t="s">
        <v>134</v>
      </c>
      <c r="E511" t="s">
        <v>43</v>
      </c>
      <c r="F511" s="15">
        <v>0.70833333333333337</v>
      </c>
      <c r="H511">
        <v>7</v>
      </c>
      <c r="J511" t="s">
        <v>245</v>
      </c>
      <c r="K511" t="s">
        <v>76</v>
      </c>
      <c r="P511" s="13">
        <v>4</v>
      </c>
      <c r="S511" s="13">
        <v>0.44117647058823517</v>
      </c>
      <c r="T511" s="13"/>
      <c r="U511" s="13"/>
      <c r="V511" s="13">
        <v>-3.125E-2</v>
      </c>
      <c r="W511" s="13"/>
      <c r="X511" s="13"/>
      <c r="Y511" s="13">
        <v>-0.86666666666666659</v>
      </c>
      <c r="Z511" s="13"/>
      <c r="AA511" s="13"/>
      <c r="AB511" s="13">
        <v>-0.42105263157894735</v>
      </c>
      <c r="AC511" s="13"/>
      <c r="AD511" s="13"/>
      <c r="AE511" s="13">
        <v>0</v>
      </c>
      <c r="AF511" s="13"/>
      <c r="AG511" s="13"/>
      <c r="AH511" s="13">
        <v>-6.25E-2</v>
      </c>
      <c r="AI511" s="13"/>
      <c r="AJ511" s="13"/>
      <c r="AK511" s="13"/>
      <c r="AL511" s="13"/>
      <c r="AM511" s="13">
        <v>0.94117647058823528</v>
      </c>
      <c r="AN511" s="13">
        <v>1.4375</v>
      </c>
      <c r="AO511">
        <v>510</v>
      </c>
    </row>
    <row r="512" spans="1:41" x14ac:dyDescent="0.25">
      <c r="A512" t="s">
        <v>47</v>
      </c>
      <c r="B512" s="21">
        <v>43610</v>
      </c>
      <c r="C512" t="s">
        <v>267</v>
      </c>
      <c r="D512" t="s">
        <v>134</v>
      </c>
      <c r="E512" t="s">
        <v>43</v>
      </c>
      <c r="F512" s="15">
        <v>0.70833333333333337</v>
      </c>
      <c r="H512">
        <v>7</v>
      </c>
      <c r="J512" t="s">
        <v>216</v>
      </c>
      <c r="K512" t="s">
        <v>56</v>
      </c>
      <c r="P512" s="13">
        <v>2</v>
      </c>
      <c r="S512" s="13">
        <v>0.85294117647058809</v>
      </c>
      <c r="T512" s="13"/>
      <c r="U512" s="13"/>
      <c r="V512" s="13">
        <v>-0.75757575757575757</v>
      </c>
      <c r="W512" s="13"/>
      <c r="X512" s="13"/>
      <c r="Y512" s="13">
        <v>5.8823529411764497E-2</v>
      </c>
      <c r="Z512" s="13"/>
      <c r="AA512" s="13"/>
      <c r="AB512" s="13">
        <v>-1.1176470588235294</v>
      </c>
      <c r="AC512" s="13"/>
      <c r="AD512" s="13"/>
      <c r="AE512" s="13">
        <v>-0.5625</v>
      </c>
      <c r="AF512" s="13"/>
      <c r="AG512" s="13"/>
      <c r="AH512" s="13">
        <v>-0.94117647058823528</v>
      </c>
      <c r="AI512" s="13"/>
      <c r="AJ512" s="13"/>
      <c r="AK512" s="13"/>
      <c r="AL512" s="13"/>
      <c r="AM512" s="13">
        <v>1.1470588235294117</v>
      </c>
      <c r="AN512" s="13">
        <v>0.90909090909090906</v>
      </c>
      <c r="AO512">
        <v>511</v>
      </c>
    </row>
    <row r="513" spans="1:41" x14ac:dyDescent="0.25">
      <c r="A513" t="s">
        <v>47</v>
      </c>
      <c r="B513" s="21">
        <v>43610</v>
      </c>
      <c r="C513" t="s">
        <v>267</v>
      </c>
      <c r="D513" t="s">
        <v>134</v>
      </c>
      <c r="E513" t="s">
        <v>43</v>
      </c>
      <c r="F513" s="15">
        <v>0.70833333333333337</v>
      </c>
      <c r="H513">
        <v>7</v>
      </c>
      <c r="J513" t="s">
        <v>71</v>
      </c>
      <c r="K513" t="s">
        <v>58</v>
      </c>
      <c r="P513" s="13">
        <v>-1</v>
      </c>
      <c r="S513" s="13">
        <v>1.25</v>
      </c>
      <c r="T513" s="13"/>
      <c r="U513" s="13"/>
      <c r="V513" s="13">
        <v>0.1212121212121211</v>
      </c>
      <c r="W513" s="13"/>
      <c r="X513" s="13"/>
      <c r="Y513" s="13">
        <v>0.77272727272727271</v>
      </c>
      <c r="Z513" s="13"/>
      <c r="AA513" s="13"/>
      <c r="AB513" s="13">
        <v>-0.11538461538461542</v>
      </c>
      <c r="AC513" s="13"/>
      <c r="AD513" s="13"/>
      <c r="AE513" s="13">
        <v>-0.29411764705882359</v>
      </c>
      <c r="AF513" s="13"/>
      <c r="AG513" s="13"/>
      <c r="AH513" s="13">
        <v>0.5625</v>
      </c>
      <c r="AI513" s="13"/>
      <c r="AJ513" s="13"/>
      <c r="AK513" s="13"/>
      <c r="AL513" s="13"/>
      <c r="AM513" s="13">
        <v>1.5208333333333333</v>
      </c>
      <c r="AN513" s="13">
        <v>1.1818181818181819</v>
      </c>
      <c r="AO513">
        <v>512</v>
      </c>
    </row>
    <row r="514" spans="1:41" x14ac:dyDescent="0.25">
      <c r="A514" t="s">
        <v>47</v>
      </c>
      <c r="B514" s="21">
        <v>43611</v>
      </c>
      <c r="C514" t="s">
        <v>267</v>
      </c>
      <c r="D514" t="s">
        <v>134</v>
      </c>
      <c r="E514" t="s">
        <v>64</v>
      </c>
      <c r="F514" s="15">
        <v>0.70833333333333337</v>
      </c>
      <c r="H514">
        <v>7</v>
      </c>
      <c r="J514" t="s">
        <v>40</v>
      </c>
      <c r="K514" t="s">
        <v>65</v>
      </c>
      <c r="P514" s="13">
        <v>7</v>
      </c>
      <c r="S514" s="13">
        <v>2.1960784313725492</v>
      </c>
      <c r="T514" s="13"/>
      <c r="U514" s="13"/>
      <c r="V514" s="13">
        <v>-0.14285714285714279</v>
      </c>
      <c r="W514" s="13"/>
      <c r="X514" s="13"/>
      <c r="Y514" s="13">
        <v>1.9130434782608696</v>
      </c>
      <c r="Z514" s="13"/>
      <c r="AA514" s="13"/>
      <c r="AB514" s="13">
        <v>1.4285714285714284</v>
      </c>
      <c r="AC514" s="13"/>
      <c r="AD514" s="13"/>
      <c r="AE514" s="13">
        <v>-0.1875</v>
      </c>
      <c r="AF514" s="13"/>
      <c r="AG514" s="13"/>
      <c r="AH514" s="13">
        <v>-0.10526315789473695</v>
      </c>
      <c r="AI514" s="13"/>
      <c r="AJ514" s="13"/>
      <c r="AK514" s="13"/>
      <c r="AL514" s="13"/>
      <c r="AM514" s="13">
        <v>2.4901960784313726</v>
      </c>
      <c r="AN514" s="13">
        <v>1.2857142857142858</v>
      </c>
      <c r="AO514">
        <v>513</v>
      </c>
    </row>
    <row r="515" spans="1:41" x14ac:dyDescent="0.25">
      <c r="A515" t="s">
        <v>47</v>
      </c>
      <c r="B515" s="21">
        <v>43611</v>
      </c>
      <c r="C515" t="s">
        <v>267</v>
      </c>
      <c r="D515" t="s">
        <v>134</v>
      </c>
      <c r="E515" t="s">
        <v>64</v>
      </c>
      <c r="F515" s="15">
        <v>0.70833333333333337</v>
      </c>
      <c r="H515">
        <v>7</v>
      </c>
      <c r="J515" t="s">
        <v>0</v>
      </c>
      <c r="K515" t="s">
        <v>80</v>
      </c>
      <c r="P515" s="13">
        <v>3</v>
      </c>
      <c r="S515" s="13">
        <v>1.6750000000000003</v>
      </c>
      <c r="T515" s="13"/>
      <c r="U515" s="13"/>
      <c r="V515" s="13">
        <v>0.19999999999999996</v>
      </c>
      <c r="W515" s="13"/>
      <c r="X515" s="13"/>
      <c r="Y515" s="13">
        <v>1.2105263157894739</v>
      </c>
      <c r="Z515" s="13"/>
      <c r="AA515" s="13"/>
      <c r="AB515" s="13">
        <v>1.2857142857142858</v>
      </c>
      <c r="AC515" s="13"/>
      <c r="AD515" s="13"/>
      <c r="AE515" s="13">
        <v>0.61111111111111116</v>
      </c>
      <c r="AF515" s="13"/>
      <c r="AG515" s="13"/>
      <c r="AH515" s="13">
        <v>-0.23529411764705888</v>
      </c>
      <c r="AI515" s="13"/>
      <c r="AJ515" s="13"/>
      <c r="AK515" s="13"/>
      <c r="AL515" s="13"/>
      <c r="AM515" s="13">
        <v>2.0499999999999998</v>
      </c>
      <c r="AN515" s="13">
        <v>1.4571428571428571</v>
      </c>
      <c r="AO515">
        <v>514</v>
      </c>
    </row>
    <row r="516" spans="1:41" x14ac:dyDescent="0.25">
      <c r="A516" t="s">
        <v>47</v>
      </c>
      <c r="B516" s="21">
        <v>43611</v>
      </c>
      <c r="C516" t="s">
        <v>267</v>
      </c>
      <c r="D516" t="s">
        <v>134</v>
      </c>
      <c r="E516" t="s">
        <v>64</v>
      </c>
      <c r="F516" s="15">
        <v>0.70833333333333337</v>
      </c>
      <c r="H516">
        <v>7</v>
      </c>
      <c r="J516" t="s">
        <v>49</v>
      </c>
      <c r="K516" t="s">
        <v>68</v>
      </c>
      <c r="P516" s="13">
        <v>1</v>
      </c>
      <c r="S516" s="13">
        <v>0.79411764705882348</v>
      </c>
      <c r="T516" s="13"/>
      <c r="U516" s="13"/>
      <c r="V516" s="13">
        <v>-0.35135135135135154</v>
      </c>
      <c r="W516" s="13"/>
      <c r="X516" s="13"/>
      <c r="Y516" s="13">
        <v>0.29411764705882337</v>
      </c>
      <c r="Z516" s="13"/>
      <c r="AA516" s="13"/>
      <c r="AB516" s="13">
        <v>-0.23529411764705865</v>
      </c>
      <c r="AC516" s="13"/>
      <c r="AD516" s="13"/>
      <c r="AE516" s="13">
        <v>-0.38888888888888884</v>
      </c>
      <c r="AF516" s="13"/>
      <c r="AG516" s="13"/>
      <c r="AH516" s="13">
        <v>-0.31578947368421051</v>
      </c>
      <c r="AI516" s="13"/>
      <c r="AJ516" s="13"/>
      <c r="AK516" s="13"/>
      <c r="AL516" s="13"/>
      <c r="AM516" s="13">
        <v>1.4411764705882353</v>
      </c>
      <c r="AN516" s="13">
        <v>1.1621621621621621</v>
      </c>
      <c r="AO516">
        <v>515</v>
      </c>
    </row>
    <row r="517" spans="1:41" x14ac:dyDescent="0.25">
      <c r="A517" t="s">
        <v>47</v>
      </c>
      <c r="B517" s="21">
        <v>43611</v>
      </c>
      <c r="C517" t="s">
        <v>267</v>
      </c>
      <c r="D517" t="s">
        <v>134</v>
      </c>
      <c r="E517" t="s">
        <v>64</v>
      </c>
      <c r="F517" s="15">
        <v>0.70833333333333337</v>
      </c>
      <c r="H517">
        <v>7</v>
      </c>
      <c r="I517">
        <v>0</v>
      </c>
      <c r="J517" t="s">
        <v>49</v>
      </c>
      <c r="K517" t="s">
        <v>68</v>
      </c>
      <c r="L517">
        <v>2</v>
      </c>
      <c r="M517">
        <v>1</v>
      </c>
      <c r="N517" t="s">
        <v>32</v>
      </c>
      <c r="O517" t="s">
        <v>31</v>
      </c>
      <c r="P517" s="13">
        <v>1</v>
      </c>
      <c r="Q517">
        <v>1.5</v>
      </c>
      <c r="R517">
        <v>0.70588235294117652</v>
      </c>
      <c r="S517" s="13">
        <v>0.79411764705882348</v>
      </c>
      <c r="T517" s="13">
        <v>1.0540540540540539</v>
      </c>
      <c r="U517" s="13">
        <v>1.4054054054054055</v>
      </c>
      <c r="V517" s="13">
        <v>-0.35135135135135154</v>
      </c>
      <c r="W517" s="13">
        <v>1.7058823529411764</v>
      </c>
      <c r="X517" s="13">
        <v>1.411764705882353</v>
      </c>
      <c r="Y517" s="13">
        <v>0.29411764705882337</v>
      </c>
      <c r="Z517" s="13">
        <v>1.2941176470588236</v>
      </c>
      <c r="AA517" s="13">
        <v>1.5294117647058822</v>
      </c>
      <c r="AB517" s="13">
        <v>-0.23529411764705865</v>
      </c>
      <c r="AC517" s="13">
        <v>1.1666666666666667</v>
      </c>
      <c r="AD517" s="13">
        <v>1.5555555555555556</v>
      </c>
      <c r="AE517" s="13">
        <v>-0.38888888888888884</v>
      </c>
      <c r="AF517" s="13">
        <v>0.94736842105263153</v>
      </c>
      <c r="AG517" s="13">
        <v>1.263157894736842</v>
      </c>
      <c r="AH517" s="13">
        <v>-0.31578947368421051</v>
      </c>
      <c r="AI517" s="13">
        <v>3</v>
      </c>
      <c r="AJ517" s="13">
        <v>0</v>
      </c>
      <c r="AK517" s="13">
        <v>49</v>
      </c>
      <c r="AL517" s="13">
        <v>43</v>
      </c>
      <c r="AM517" s="13">
        <v>1.4411764705882353</v>
      </c>
      <c r="AN517" s="13">
        <v>1.1621621621621621</v>
      </c>
      <c r="AO517">
        <v>516</v>
      </c>
    </row>
    <row r="518" spans="1:41" x14ac:dyDescent="0.25">
      <c r="A518" t="s">
        <v>47</v>
      </c>
      <c r="B518" s="21">
        <v>43672</v>
      </c>
      <c r="C518">
        <v>2019</v>
      </c>
      <c r="D518">
        <v>7</v>
      </c>
      <c r="E518" t="s">
        <v>141</v>
      </c>
      <c r="F518" s="15">
        <v>0.86458333333333337</v>
      </c>
      <c r="H518">
        <v>60</v>
      </c>
      <c r="I518">
        <v>0</v>
      </c>
      <c r="J518" t="s">
        <v>71</v>
      </c>
      <c r="K518" t="s">
        <v>40</v>
      </c>
      <c r="L518">
        <v>0</v>
      </c>
      <c r="M518">
        <v>2</v>
      </c>
      <c r="N518" t="s">
        <v>31</v>
      </c>
      <c r="O518" t="s">
        <v>32</v>
      </c>
      <c r="P518" s="13">
        <v>-2</v>
      </c>
      <c r="Q518">
        <v>1.5918367346938775</v>
      </c>
      <c r="R518">
        <v>0.38775510204081631</v>
      </c>
      <c r="S518" s="13">
        <v>1.2040816326530612</v>
      </c>
      <c r="T518" s="13">
        <v>2.5576923076923075</v>
      </c>
      <c r="U518" s="13">
        <v>0.80769230769230771</v>
      </c>
      <c r="V518" s="13">
        <v>1.7499999999999998</v>
      </c>
      <c r="W518" s="13">
        <v>1.5217391304347827</v>
      </c>
      <c r="X518" s="13">
        <v>0.82608695652173914</v>
      </c>
      <c r="Y518" s="13">
        <v>0.69565217391304357</v>
      </c>
      <c r="Z518" s="13">
        <v>1.6538461538461537</v>
      </c>
      <c r="AA518" s="13">
        <v>1.7692307692307692</v>
      </c>
      <c r="AB518" s="13">
        <v>-0.11538461538461542</v>
      </c>
      <c r="AC518" s="13">
        <v>2.7083333333333335</v>
      </c>
      <c r="AD518" s="13">
        <v>0.58333333333333337</v>
      </c>
      <c r="AE518" s="13">
        <v>2.125</v>
      </c>
      <c r="AF518" s="13">
        <v>2.4285714285714284</v>
      </c>
      <c r="AG518" s="13">
        <v>1</v>
      </c>
      <c r="AH518" s="13">
        <v>1.4285714285714284</v>
      </c>
      <c r="AI518" s="13">
        <v>0</v>
      </c>
      <c r="AJ518" s="13">
        <v>3</v>
      </c>
      <c r="AK518" s="13">
        <v>73</v>
      </c>
      <c r="AL518" s="13">
        <v>130</v>
      </c>
      <c r="AM518" s="13">
        <v>1.489795918367347</v>
      </c>
      <c r="AN518" s="13">
        <v>2.5</v>
      </c>
      <c r="AO518">
        <v>517</v>
      </c>
    </row>
    <row r="519" spans="1:41" x14ac:dyDescent="0.25">
      <c r="A519" t="s">
        <v>47</v>
      </c>
      <c r="B519" s="21">
        <v>43673</v>
      </c>
      <c r="C519" t="s">
        <v>267</v>
      </c>
      <c r="D519">
        <v>7</v>
      </c>
      <c r="E519" t="s">
        <v>43</v>
      </c>
      <c r="F519" s="15">
        <v>0.70833333333333337</v>
      </c>
      <c r="H519">
        <v>60</v>
      </c>
      <c r="I519">
        <v>0</v>
      </c>
      <c r="J519" t="s">
        <v>56</v>
      </c>
      <c r="K519" t="s">
        <v>49</v>
      </c>
      <c r="L519">
        <v>0</v>
      </c>
      <c r="M519">
        <v>3</v>
      </c>
      <c r="N519" t="s">
        <v>31</v>
      </c>
      <c r="O519" t="s">
        <v>32</v>
      </c>
      <c r="P519" s="13">
        <v>-3</v>
      </c>
      <c r="Q519">
        <v>1.2058823529411764</v>
      </c>
      <c r="R519">
        <v>0.94117647058823528</v>
      </c>
      <c r="S519" s="13">
        <v>0.26470588235294112</v>
      </c>
      <c r="T519" s="13">
        <v>1.5142857142857142</v>
      </c>
      <c r="U519" s="13">
        <v>1.4571428571428571</v>
      </c>
      <c r="V519" s="13">
        <v>5.7142857142857162E-2</v>
      </c>
      <c r="W519" s="13">
        <v>1.4375</v>
      </c>
      <c r="X519" s="13">
        <v>2</v>
      </c>
      <c r="Y519" s="13">
        <v>-0.5625</v>
      </c>
      <c r="Z519" s="13">
        <v>1</v>
      </c>
      <c r="AA519" s="13">
        <v>2</v>
      </c>
      <c r="AB519" s="13">
        <v>-1</v>
      </c>
      <c r="AC519" s="13">
        <v>1.7222222222222223</v>
      </c>
      <c r="AD519" s="13">
        <v>1.3888888888888888</v>
      </c>
      <c r="AE519" s="13">
        <v>0.33333333333333348</v>
      </c>
      <c r="AF519" s="13">
        <v>1.2941176470588236</v>
      </c>
      <c r="AG519" s="13">
        <v>1.5294117647058822</v>
      </c>
      <c r="AH519" s="13">
        <v>-0.23529411764705865</v>
      </c>
      <c r="AI519" s="13">
        <v>0</v>
      </c>
      <c r="AJ519" s="13">
        <v>3</v>
      </c>
      <c r="AK519" s="13">
        <v>30</v>
      </c>
      <c r="AL519" s="13">
        <v>52</v>
      </c>
      <c r="AM519" s="13">
        <v>0.88235294117647056</v>
      </c>
      <c r="AN519" s="13">
        <v>1.4857142857142858</v>
      </c>
      <c r="AO519">
        <v>518</v>
      </c>
    </row>
    <row r="520" spans="1:41" x14ac:dyDescent="0.25">
      <c r="A520" t="s">
        <v>47</v>
      </c>
      <c r="B520" s="21">
        <v>43673</v>
      </c>
      <c r="C520" t="s">
        <v>267</v>
      </c>
      <c r="D520">
        <v>7</v>
      </c>
      <c r="E520" t="s">
        <v>43</v>
      </c>
      <c r="F520" s="15">
        <v>0.70833333333333337</v>
      </c>
      <c r="H520">
        <v>60</v>
      </c>
      <c r="I520">
        <v>0</v>
      </c>
      <c r="J520" t="s">
        <v>373</v>
      </c>
      <c r="K520" t="s">
        <v>80</v>
      </c>
      <c r="L520">
        <v>3</v>
      </c>
      <c r="M520">
        <v>1</v>
      </c>
      <c r="N520" t="s">
        <v>32</v>
      </c>
      <c r="O520" t="s">
        <v>31</v>
      </c>
      <c r="P520" s="13">
        <v>2</v>
      </c>
      <c r="Q520">
        <v>0</v>
      </c>
      <c r="R520">
        <v>0</v>
      </c>
      <c r="S520" s="13">
        <v>0</v>
      </c>
      <c r="T520" s="13">
        <v>1.5277777777777777</v>
      </c>
      <c r="U520" s="13">
        <v>1.4166666666666667</v>
      </c>
      <c r="V520" s="13">
        <v>0.11111111111111094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2</v>
      </c>
      <c r="AD520" s="13">
        <v>1.3888888888888888</v>
      </c>
      <c r="AE520" s="13">
        <v>0.61111111111111116</v>
      </c>
      <c r="AF520" s="13">
        <v>1.0555555555555556</v>
      </c>
      <c r="AG520" s="13">
        <v>1.4444444444444444</v>
      </c>
      <c r="AH520" s="13">
        <v>-0.38888888888888884</v>
      </c>
      <c r="AI520" s="13">
        <v>3</v>
      </c>
      <c r="AJ520" s="13">
        <v>0</v>
      </c>
      <c r="AK520" s="13">
        <v>0</v>
      </c>
      <c r="AL520" s="13">
        <v>51</v>
      </c>
      <c r="AM520" s="13">
        <v>0</v>
      </c>
      <c r="AN520" s="13">
        <v>1.4166666666666667</v>
      </c>
      <c r="AO520">
        <v>519</v>
      </c>
    </row>
    <row r="521" spans="1:41" x14ac:dyDescent="0.25">
      <c r="A521" t="s">
        <v>47</v>
      </c>
      <c r="B521" s="21">
        <v>43674</v>
      </c>
      <c r="C521">
        <v>2020</v>
      </c>
      <c r="D521">
        <v>7</v>
      </c>
      <c r="E521" t="s">
        <v>64</v>
      </c>
      <c r="F521" s="15">
        <v>0.70833333333333337</v>
      </c>
      <c r="H521">
        <v>60</v>
      </c>
      <c r="I521">
        <v>0</v>
      </c>
      <c r="J521" t="s">
        <v>68</v>
      </c>
      <c r="K521" t="s">
        <v>65</v>
      </c>
      <c r="L521">
        <v>3</v>
      </c>
      <c r="M521">
        <v>0</v>
      </c>
      <c r="N521" t="s">
        <v>32</v>
      </c>
      <c r="O521" t="s">
        <v>31</v>
      </c>
      <c r="P521" s="13">
        <v>3</v>
      </c>
      <c r="Q521">
        <v>1.0526315789473684</v>
      </c>
      <c r="R521">
        <v>0.73684210526315785</v>
      </c>
      <c r="S521" s="13">
        <v>0.31578947368421051</v>
      </c>
      <c r="T521" s="13">
        <v>1.2777777777777777</v>
      </c>
      <c r="U521" s="13">
        <v>1.6111111111111112</v>
      </c>
      <c r="V521" s="13">
        <v>-0.33333333333333348</v>
      </c>
      <c r="W521" s="13">
        <v>1.1666666666666667</v>
      </c>
      <c r="X521" s="13">
        <v>1.5555555555555556</v>
      </c>
      <c r="Y521" s="13">
        <v>-0.38888888888888884</v>
      </c>
      <c r="Z521" s="13">
        <v>0.95</v>
      </c>
      <c r="AA521" s="13">
        <v>1.3</v>
      </c>
      <c r="AB521" s="13">
        <v>-0.35000000000000009</v>
      </c>
      <c r="AC521" s="13">
        <v>1.1875</v>
      </c>
      <c r="AD521" s="13">
        <v>1.375</v>
      </c>
      <c r="AE521" s="13">
        <v>-0.1875</v>
      </c>
      <c r="AF521" s="13">
        <v>1.35</v>
      </c>
      <c r="AG521" s="13">
        <v>1.8</v>
      </c>
      <c r="AH521" s="13">
        <v>-0.44999999999999996</v>
      </c>
      <c r="AI521" s="13">
        <v>3</v>
      </c>
      <c r="AJ521" s="13">
        <v>0</v>
      </c>
      <c r="AK521" s="13">
        <v>43</v>
      </c>
      <c r="AL521" s="13">
        <v>45</v>
      </c>
      <c r="AM521" s="13">
        <v>1.131578947368421</v>
      </c>
      <c r="AN521" s="13">
        <v>1.25</v>
      </c>
      <c r="AO521">
        <v>520</v>
      </c>
    </row>
    <row r="522" spans="1:41" x14ac:dyDescent="0.25">
      <c r="A522" t="s">
        <v>47</v>
      </c>
      <c r="B522" s="21">
        <v>43674</v>
      </c>
      <c r="C522" t="s">
        <v>267</v>
      </c>
      <c r="D522">
        <v>7</v>
      </c>
      <c r="E522" t="s">
        <v>64</v>
      </c>
      <c r="F522" s="15">
        <v>0.70833333333333337</v>
      </c>
      <c r="H522">
        <v>60</v>
      </c>
      <c r="I522">
        <v>0</v>
      </c>
      <c r="J522" t="s">
        <v>0</v>
      </c>
      <c r="K522" t="s">
        <v>58</v>
      </c>
      <c r="L522">
        <v>2</v>
      </c>
      <c r="M522">
        <v>0</v>
      </c>
      <c r="N522" t="s">
        <v>32</v>
      </c>
      <c r="O522" t="s">
        <v>31</v>
      </c>
      <c r="P522" s="13">
        <v>2</v>
      </c>
      <c r="Q522">
        <v>2.1463414634146343</v>
      </c>
      <c r="R522">
        <v>0.43902439024390244</v>
      </c>
      <c r="S522" s="13">
        <v>1.7073170731707319</v>
      </c>
      <c r="T522" s="13">
        <v>1.5588235294117647</v>
      </c>
      <c r="U522" s="13">
        <v>1.411764705882353</v>
      </c>
      <c r="V522" s="13">
        <v>0.14705882352941169</v>
      </c>
      <c r="W522" s="13">
        <v>2.2000000000000002</v>
      </c>
      <c r="X522" s="13">
        <v>0.9</v>
      </c>
      <c r="Y522" s="13">
        <v>1.3000000000000003</v>
      </c>
      <c r="Z522" s="13">
        <v>2.0952380952380953</v>
      </c>
      <c r="AA522" s="13">
        <v>0.80952380952380953</v>
      </c>
      <c r="AB522" s="13">
        <v>1.2857142857142858</v>
      </c>
      <c r="AC522" s="13">
        <v>1.588235294117647</v>
      </c>
      <c r="AD522" s="13">
        <v>1.8823529411764706</v>
      </c>
      <c r="AE522" s="13">
        <v>-0.29411764705882359</v>
      </c>
      <c r="AF522" s="13">
        <v>1.5294117647058822</v>
      </c>
      <c r="AG522" s="13">
        <v>0.94117647058823528</v>
      </c>
      <c r="AH522" s="13">
        <v>0.58823529411764697</v>
      </c>
      <c r="AI522" s="13">
        <v>3</v>
      </c>
      <c r="AJ522" s="13">
        <v>0</v>
      </c>
      <c r="AK522" s="13">
        <v>85</v>
      </c>
      <c r="AL522" s="13">
        <v>42</v>
      </c>
      <c r="AM522" s="13">
        <v>2.0731707317073171</v>
      </c>
      <c r="AN522" s="13">
        <v>1.2352941176470589</v>
      </c>
      <c r="AO522">
        <v>521</v>
      </c>
    </row>
    <row r="523" spans="1:41" x14ac:dyDescent="0.25">
      <c r="A523" t="s">
        <v>47</v>
      </c>
      <c r="B523" s="21">
        <v>43674</v>
      </c>
      <c r="C523" t="s">
        <v>267</v>
      </c>
      <c r="D523">
        <v>7</v>
      </c>
      <c r="E523" t="s">
        <v>64</v>
      </c>
      <c r="F523" s="15">
        <v>0.70833333333333337</v>
      </c>
      <c r="H523">
        <v>60</v>
      </c>
      <c r="I523">
        <v>0</v>
      </c>
      <c r="J523" t="s">
        <v>76</v>
      </c>
      <c r="K523" t="s">
        <v>216</v>
      </c>
      <c r="L523">
        <v>2</v>
      </c>
      <c r="M523">
        <v>1</v>
      </c>
      <c r="N523" t="s">
        <v>32</v>
      </c>
      <c r="O523" t="s">
        <v>31</v>
      </c>
      <c r="P523" s="13">
        <v>1</v>
      </c>
      <c r="Q523">
        <v>1.3636363636363635</v>
      </c>
      <c r="R523">
        <v>0.69696969696969702</v>
      </c>
      <c r="S523" s="13">
        <v>0.66666666666666652</v>
      </c>
      <c r="T523" s="13">
        <v>1.6285714285714286</v>
      </c>
      <c r="U523" s="13">
        <v>2.0857142857142859</v>
      </c>
      <c r="V523" s="13">
        <v>-0.4571428571428573</v>
      </c>
      <c r="W523" s="13">
        <v>1.4375</v>
      </c>
      <c r="X523" s="13">
        <v>1.4375</v>
      </c>
      <c r="Y523" s="13">
        <v>0</v>
      </c>
      <c r="Z523" s="13">
        <v>1.2941176470588236</v>
      </c>
      <c r="AA523" s="13">
        <v>1.588235294117647</v>
      </c>
      <c r="AB523" s="13">
        <v>-0.29411764705882337</v>
      </c>
      <c r="AC523" s="13">
        <v>1.6111111111111112</v>
      </c>
      <c r="AD523" s="13">
        <v>1.4444444444444444</v>
      </c>
      <c r="AE523" s="13">
        <v>0.16666666666666674</v>
      </c>
      <c r="AF523" s="13">
        <v>1.6470588235294117</v>
      </c>
      <c r="AG523" s="13">
        <v>2.7647058823529411</v>
      </c>
      <c r="AH523" s="13">
        <v>-1.1176470588235294</v>
      </c>
      <c r="AI523" s="13">
        <v>3</v>
      </c>
      <c r="AJ523" s="13">
        <v>0</v>
      </c>
      <c r="AK523" s="13">
        <v>46</v>
      </c>
      <c r="AL523" s="13">
        <v>42</v>
      </c>
      <c r="AM523" s="13">
        <v>1.393939393939394</v>
      </c>
      <c r="AN523" s="13">
        <v>1.2</v>
      </c>
      <c r="AO523">
        <v>522</v>
      </c>
    </row>
    <row r="524" spans="1:41" x14ac:dyDescent="0.25">
      <c r="A524" t="s">
        <v>227</v>
      </c>
      <c r="B524" t="s">
        <v>228</v>
      </c>
      <c r="C524" t="s">
        <v>229</v>
      </c>
      <c r="D524" t="s">
        <v>230</v>
      </c>
      <c r="E524" t="s">
        <v>231</v>
      </c>
      <c r="F524" s="11" t="s">
        <v>232</v>
      </c>
      <c r="G524" t="s">
        <v>235</v>
      </c>
      <c r="H524" t="s">
        <v>233</v>
      </c>
      <c r="J524" t="s">
        <v>1</v>
      </c>
      <c r="K524" t="s">
        <v>2</v>
      </c>
      <c r="L524" t="s">
        <v>5</v>
      </c>
      <c r="M524" t="s">
        <v>6</v>
      </c>
      <c r="N524" t="s">
        <v>3</v>
      </c>
      <c r="O524" t="s">
        <v>4</v>
      </c>
      <c r="P524" t="s">
        <v>7</v>
      </c>
      <c r="Q524" t="s">
        <v>8</v>
      </c>
      <c r="R524" t="s">
        <v>9</v>
      </c>
      <c r="S524" t="s">
        <v>10</v>
      </c>
      <c r="T524" t="s">
        <v>11</v>
      </c>
      <c r="U524" t="s">
        <v>12</v>
      </c>
      <c r="V524" t="s">
        <v>13</v>
      </c>
      <c r="W524" t="s">
        <v>15</v>
      </c>
      <c r="X524" t="s">
        <v>16</v>
      </c>
      <c r="Y524" t="s">
        <v>17</v>
      </c>
      <c r="Z524" t="s">
        <v>23</v>
      </c>
      <c r="AA524" t="s">
        <v>24</v>
      </c>
      <c r="AB524" t="s">
        <v>25</v>
      </c>
      <c r="AC524" t="s">
        <v>18</v>
      </c>
      <c r="AD524" t="s">
        <v>14</v>
      </c>
      <c r="AE524" t="s">
        <v>19</v>
      </c>
      <c r="AF524" t="s">
        <v>20</v>
      </c>
      <c r="AG524" t="s">
        <v>21</v>
      </c>
      <c r="AH524" t="s">
        <v>22</v>
      </c>
      <c r="AI524" t="s">
        <v>28</v>
      </c>
      <c r="AJ524" t="s">
        <v>29</v>
      </c>
      <c r="AK524" t="s">
        <v>26</v>
      </c>
      <c r="AL524" t="s">
        <v>27</v>
      </c>
      <c r="AM524" t="s">
        <v>225</v>
      </c>
      <c r="AN524" t="s">
        <v>226</v>
      </c>
      <c r="AO524" t="s">
        <v>372</v>
      </c>
    </row>
    <row r="525" spans="1:41" x14ac:dyDescent="0.25">
      <c r="A525" t="s">
        <v>47</v>
      </c>
      <c r="B525" s="21">
        <v>43680</v>
      </c>
      <c r="C525">
        <v>2019</v>
      </c>
      <c r="D525">
        <v>7</v>
      </c>
      <c r="E525" t="s">
        <v>43</v>
      </c>
      <c r="F525" s="11">
        <v>0.70833333333333337</v>
      </c>
      <c r="H525">
        <v>7</v>
      </c>
      <c r="J525" t="s">
        <v>80</v>
      </c>
      <c r="K525" t="s">
        <v>0</v>
      </c>
      <c r="Q525">
        <v>1.5135135135135136</v>
      </c>
      <c r="R525">
        <v>0.67567567567567566</v>
      </c>
      <c r="S525">
        <v>0.83783783783783794</v>
      </c>
      <c r="T525">
        <v>2.1428571428571428</v>
      </c>
      <c r="U525">
        <v>0.83333333333333337</v>
      </c>
      <c r="V525">
        <v>1.3095238095238093</v>
      </c>
      <c r="W525">
        <v>2</v>
      </c>
      <c r="X525">
        <v>1.3888888888888888</v>
      </c>
      <c r="Y525">
        <v>0.61111111111111116</v>
      </c>
      <c r="Z525">
        <v>1.0526315789473684</v>
      </c>
      <c r="AA525">
        <v>1.5263157894736843</v>
      </c>
      <c r="AB525">
        <v>-0.47368421052631593</v>
      </c>
      <c r="AC525">
        <v>2.1904761904761907</v>
      </c>
      <c r="AD525">
        <v>0.8571428571428571</v>
      </c>
      <c r="AE525">
        <v>1.3333333333333335</v>
      </c>
      <c r="AF525">
        <v>2.0952380952380953</v>
      </c>
      <c r="AG525">
        <v>0.80952380952380953</v>
      </c>
      <c r="AH525">
        <v>1.2857142857142858</v>
      </c>
      <c r="AI525">
        <v>1</v>
      </c>
      <c r="AJ525">
        <v>1</v>
      </c>
      <c r="AK525">
        <v>51</v>
      </c>
      <c r="AL525">
        <v>88</v>
      </c>
      <c r="AM525">
        <v>1.3783783783783783</v>
      </c>
      <c r="AN525">
        <v>2.0952380952380953</v>
      </c>
      <c r="AO525">
        <v>523</v>
      </c>
    </row>
    <row r="526" spans="1:41" x14ac:dyDescent="0.25">
      <c r="A526" t="s">
        <v>47</v>
      </c>
      <c r="B526" s="21">
        <v>43680</v>
      </c>
      <c r="C526" t="s">
        <v>267</v>
      </c>
      <c r="D526">
        <v>7</v>
      </c>
      <c r="E526" t="s">
        <v>43</v>
      </c>
      <c r="F526" s="11">
        <v>0.70833333333333337</v>
      </c>
      <c r="H526">
        <v>6</v>
      </c>
      <c r="J526" t="s">
        <v>58</v>
      </c>
      <c r="K526" t="s">
        <v>373</v>
      </c>
      <c r="Q526">
        <v>1.5142857142857142</v>
      </c>
      <c r="R526">
        <v>0.91428571428571426</v>
      </c>
      <c r="S526">
        <v>0.6</v>
      </c>
      <c r="T526">
        <v>1.5</v>
      </c>
      <c r="U526">
        <v>2</v>
      </c>
      <c r="V526">
        <v>-0.5</v>
      </c>
      <c r="W526">
        <v>1.588235294117647</v>
      </c>
      <c r="X526">
        <v>1.8823529411764706</v>
      </c>
      <c r="Y526">
        <v>-0.29411764705882359</v>
      </c>
      <c r="Z526">
        <v>1.4444444444444444</v>
      </c>
      <c r="AA526">
        <v>1</v>
      </c>
      <c r="AB526">
        <v>0.44444444444444442</v>
      </c>
      <c r="AC526">
        <v>3</v>
      </c>
      <c r="AD526">
        <v>1</v>
      </c>
      <c r="AE526">
        <v>2</v>
      </c>
      <c r="AF526">
        <v>0</v>
      </c>
      <c r="AG526">
        <v>3</v>
      </c>
      <c r="AH526">
        <v>-3</v>
      </c>
      <c r="AI526">
        <v>1</v>
      </c>
      <c r="AJ526">
        <v>1</v>
      </c>
      <c r="AK526">
        <v>42</v>
      </c>
      <c r="AL526">
        <v>3</v>
      </c>
      <c r="AM526">
        <v>1.2</v>
      </c>
      <c r="AN526">
        <v>1.5</v>
      </c>
      <c r="AO526">
        <v>524</v>
      </c>
    </row>
    <row r="527" spans="1:41" x14ac:dyDescent="0.25">
      <c r="A527" t="s">
        <v>47</v>
      </c>
      <c r="B527" s="21">
        <v>43680</v>
      </c>
      <c r="C527" t="s">
        <v>267</v>
      </c>
      <c r="D527">
        <v>7</v>
      </c>
      <c r="E527" t="s">
        <v>43</v>
      </c>
      <c r="F527" s="11">
        <v>0.70833333333333337</v>
      </c>
      <c r="H527">
        <v>6</v>
      </c>
      <c r="J527" t="s">
        <v>216</v>
      </c>
      <c r="K527" t="s">
        <v>56</v>
      </c>
      <c r="Q527">
        <v>1.6111111111111112</v>
      </c>
      <c r="R527">
        <v>0.72222222222222221</v>
      </c>
      <c r="S527">
        <v>0.88888888888888895</v>
      </c>
      <c r="T527">
        <v>1.1714285714285715</v>
      </c>
      <c r="U527">
        <v>2.0285714285714285</v>
      </c>
      <c r="V527">
        <v>-0.85714285714285698</v>
      </c>
      <c r="W527">
        <v>1.6111111111111112</v>
      </c>
      <c r="X527">
        <v>1.4444444444444444</v>
      </c>
      <c r="Y527">
        <v>0.16666666666666674</v>
      </c>
      <c r="Z527">
        <v>1.6111111111111112</v>
      </c>
      <c r="AA527">
        <v>2.7222222222222223</v>
      </c>
      <c r="AB527">
        <v>-1.1111111111111112</v>
      </c>
      <c r="AC527">
        <v>1.3529411764705883</v>
      </c>
      <c r="AD527">
        <v>2.0588235294117645</v>
      </c>
      <c r="AE527">
        <v>-0.70588235294117618</v>
      </c>
      <c r="AF527">
        <v>1</v>
      </c>
      <c r="AG527">
        <v>2</v>
      </c>
      <c r="AH527">
        <v>-1</v>
      </c>
      <c r="AI527">
        <v>1</v>
      </c>
      <c r="AJ527">
        <v>1</v>
      </c>
      <c r="AK527">
        <v>42</v>
      </c>
      <c r="AL527">
        <v>30</v>
      </c>
      <c r="AM527">
        <v>1.1666666666666667</v>
      </c>
      <c r="AN527">
        <v>0.8571428571428571</v>
      </c>
      <c r="AO527">
        <v>525</v>
      </c>
    </row>
    <row r="528" spans="1:41" x14ac:dyDescent="0.25">
      <c r="A528" t="s">
        <v>47</v>
      </c>
      <c r="B528" s="21">
        <v>43681</v>
      </c>
      <c r="C528">
        <v>2020</v>
      </c>
      <c r="D528">
        <v>7</v>
      </c>
      <c r="E528" t="s">
        <v>64</v>
      </c>
      <c r="F528" s="11">
        <v>0.70833333333333337</v>
      </c>
      <c r="H528">
        <v>9</v>
      </c>
      <c r="J528" t="s">
        <v>40</v>
      </c>
      <c r="K528" t="s">
        <v>76</v>
      </c>
      <c r="Q528">
        <v>2.5471698113207548</v>
      </c>
      <c r="R528">
        <v>0.26415094339622641</v>
      </c>
      <c r="S528">
        <v>2.2830188679245285</v>
      </c>
      <c r="T528">
        <v>1.3823529411764706</v>
      </c>
      <c r="U528">
        <v>1.5</v>
      </c>
      <c r="V528">
        <v>-0.11764705882352944</v>
      </c>
      <c r="W528">
        <v>2.7083333333333335</v>
      </c>
      <c r="X528">
        <v>0.58333333333333337</v>
      </c>
      <c r="Y528">
        <v>2.125</v>
      </c>
      <c r="Z528">
        <v>2.4137931034482758</v>
      </c>
      <c r="AA528">
        <v>0.96551724137931039</v>
      </c>
      <c r="AB528">
        <v>1.4482758620689653</v>
      </c>
      <c r="AC528">
        <v>1.4705882352941178</v>
      </c>
      <c r="AD528">
        <v>1.411764705882353</v>
      </c>
      <c r="AE528">
        <v>5.8823529411764719E-2</v>
      </c>
      <c r="AF528">
        <v>1.2941176470588236</v>
      </c>
      <c r="AG528">
        <v>1.588235294117647</v>
      </c>
      <c r="AH528">
        <v>-0.29411764705882337</v>
      </c>
      <c r="AI528">
        <v>1</v>
      </c>
      <c r="AJ528">
        <v>1</v>
      </c>
      <c r="AK528">
        <v>133</v>
      </c>
      <c r="AL528">
        <v>49</v>
      </c>
      <c r="AM528">
        <v>2.5094339622641511</v>
      </c>
      <c r="AN528">
        <v>1.4411764705882353</v>
      </c>
      <c r="AO528">
        <v>526</v>
      </c>
    </row>
    <row r="529" spans="1:41" x14ac:dyDescent="0.25">
      <c r="A529" t="s">
        <v>47</v>
      </c>
      <c r="B529" s="21">
        <v>43681</v>
      </c>
      <c r="C529" t="s">
        <v>267</v>
      </c>
      <c r="D529">
        <v>7</v>
      </c>
      <c r="E529" t="s">
        <v>64</v>
      </c>
      <c r="F529" s="11">
        <v>0.70833333333333337</v>
      </c>
      <c r="H529">
        <v>8</v>
      </c>
      <c r="J529" t="s">
        <v>49</v>
      </c>
      <c r="K529" t="s">
        <v>68</v>
      </c>
      <c r="Q529">
        <v>1.5555555555555556</v>
      </c>
      <c r="R529">
        <v>0.69444444444444442</v>
      </c>
      <c r="S529">
        <v>0.86111111111111116</v>
      </c>
      <c r="T529">
        <v>1.1025641025641026</v>
      </c>
      <c r="U529">
        <v>1.3846153846153846</v>
      </c>
      <c r="V529">
        <v>-0.28205128205128194</v>
      </c>
      <c r="W529">
        <v>1.7222222222222223</v>
      </c>
      <c r="X529">
        <v>1.3888888888888888</v>
      </c>
      <c r="Y529">
        <v>0.33333333333333348</v>
      </c>
      <c r="Z529">
        <v>1.3888888888888888</v>
      </c>
      <c r="AA529">
        <v>1.4444444444444444</v>
      </c>
      <c r="AB529">
        <v>-5.555555555555558E-2</v>
      </c>
      <c r="AC529">
        <v>1.263157894736842</v>
      </c>
      <c r="AD529">
        <v>1.4736842105263157</v>
      </c>
      <c r="AE529">
        <v>-0.21052631578947367</v>
      </c>
      <c r="AF529">
        <v>0.95</v>
      </c>
      <c r="AG529">
        <v>1.3</v>
      </c>
      <c r="AH529">
        <v>-0.35000000000000009</v>
      </c>
      <c r="AI529">
        <v>1</v>
      </c>
      <c r="AJ529">
        <v>1</v>
      </c>
      <c r="AK529">
        <v>55</v>
      </c>
      <c r="AL529">
        <v>46</v>
      </c>
      <c r="AM529">
        <v>1.5277777777777777</v>
      </c>
      <c r="AN529">
        <v>1.1794871794871795</v>
      </c>
      <c r="AO529">
        <v>527</v>
      </c>
    </row>
    <row r="530" spans="1:41" x14ac:dyDescent="0.25">
      <c r="A530" t="s">
        <v>47</v>
      </c>
      <c r="B530" s="21">
        <v>43681</v>
      </c>
      <c r="C530" t="s">
        <v>267</v>
      </c>
      <c r="D530">
        <v>7</v>
      </c>
      <c r="E530" t="s">
        <v>64</v>
      </c>
      <c r="F530" s="11">
        <v>0.70833333333333337</v>
      </c>
      <c r="H530">
        <v>7</v>
      </c>
      <c r="J530" t="s">
        <v>65</v>
      </c>
      <c r="K530" t="s">
        <v>71</v>
      </c>
      <c r="Q530">
        <v>1.2432432432432432</v>
      </c>
      <c r="R530">
        <v>0.59459459459459463</v>
      </c>
      <c r="S530">
        <v>0.64864864864864857</v>
      </c>
      <c r="T530">
        <v>1.56</v>
      </c>
      <c r="U530">
        <v>1.34</v>
      </c>
      <c r="V530">
        <v>0.21999999999999997</v>
      </c>
      <c r="W530">
        <v>1.1875</v>
      </c>
      <c r="X530">
        <v>1.375</v>
      </c>
      <c r="Y530">
        <v>-0.1875</v>
      </c>
      <c r="Z530">
        <v>1.2857142857142858</v>
      </c>
      <c r="AA530">
        <v>1.8571428571428572</v>
      </c>
      <c r="AB530">
        <v>-0.5714285714285714</v>
      </c>
      <c r="AC530">
        <v>1.4583333333333333</v>
      </c>
      <c r="AD530">
        <v>0.875</v>
      </c>
      <c r="AE530">
        <v>0.58333333333333326</v>
      </c>
      <c r="AF530">
        <v>1.6538461538461537</v>
      </c>
      <c r="AG530">
        <v>1.7692307692307692</v>
      </c>
      <c r="AH530">
        <v>-0.11538461538461542</v>
      </c>
      <c r="AI530">
        <v>1</v>
      </c>
      <c r="AJ530">
        <v>1</v>
      </c>
      <c r="AK530">
        <v>45</v>
      </c>
      <c r="AL530">
        <v>73</v>
      </c>
      <c r="AM530">
        <v>1.2162162162162162</v>
      </c>
      <c r="AN530">
        <v>1.46</v>
      </c>
      <c r="AO530">
        <v>528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32EA-0E76-401D-B906-DE0C5CFDEC67}">
  <dimension ref="A1:S528"/>
  <sheetViews>
    <sheetView tabSelected="1" zoomScale="85" zoomScaleNormal="85" workbookViewId="0">
      <selection activeCell="T6" sqref="T6"/>
    </sheetView>
  </sheetViews>
  <sheetFormatPr baseColWidth="10" defaultRowHeight="15" x14ac:dyDescent="0.25"/>
  <cols>
    <col min="1" max="1" width="11.42578125" style="28"/>
    <col min="2" max="2" width="11.42578125" style="29"/>
    <col min="3" max="5" width="11.42578125" style="25"/>
    <col min="6" max="7" width="4.85546875" bestFit="1" customWidth="1"/>
    <col min="8" max="8" width="4.85546875" customWidth="1"/>
    <col min="9" max="9" width="18.140625" customWidth="1"/>
    <col min="10" max="10" width="4.85546875" customWidth="1"/>
    <col min="11" max="11" width="11.42578125" style="24"/>
    <col min="12" max="12" width="9.7109375" style="27" bestFit="1" customWidth="1"/>
    <col min="13" max="13" width="11.42578125" style="26"/>
    <col min="14" max="15" width="4.85546875" bestFit="1" customWidth="1"/>
  </cols>
  <sheetData>
    <row r="1" spans="1:19" x14ac:dyDescent="0.25">
      <c r="A1" s="28">
        <v>-3</v>
      </c>
      <c r="C1" s="25">
        <v>-2.039518809</v>
      </c>
      <c r="D1" s="25">
        <f>(C1-A1)^2</f>
        <v>0.92252411826477843</v>
      </c>
      <c r="E1" s="25" t="str">
        <f>IF(AND(C1&gt;-($S$6),C1&lt;($S$6)),"nicht wetten","")</f>
        <v/>
      </c>
      <c r="F1" t="str">
        <f>IF(AND(E1="",(C1*A1)&gt;0),"gew","verl")</f>
        <v>gew</v>
      </c>
      <c r="G1" t="str">
        <f>IF(E1="",F1,"")</f>
        <v>gew</v>
      </c>
      <c r="K1" s="24">
        <v>-4.0288906100000004</v>
      </c>
      <c r="L1" s="27">
        <f>(K1-A1)^2</f>
        <v>1.0586158873461728</v>
      </c>
      <c r="M1" s="26" t="str">
        <f>IF(AND(K1&gt;-($S$6),K1&lt;($S$6)),"nicht wetten","")</f>
        <v/>
      </c>
      <c r="N1" t="str">
        <f>IF(AND(M1="",(K1*A1)&gt;0),"gew","verl")</f>
        <v>gew</v>
      </c>
      <c r="O1" t="str">
        <f>IF(M1="",N1,"")</f>
        <v>gew</v>
      </c>
      <c r="Q1" t="s">
        <v>237</v>
      </c>
      <c r="R1">
        <f>COUNTIF(G:G,"gew")</f>
        <v>177</v>
      </c>
      <c r="S1" s="14">
        <f>R1/$R$3</f>
        <v>0.88500000000000001</v>
      </c>
    </row>
    <row r="2" spans="1:19" x14ac:dyDescent="0.25">
      <c r="A2" s="28">
        <v>-7</v>
      </c>
      <c r="C2" s="25">
        <v>-4.2167518340000001</v>
      </c>
      <c r="D2" s="25">
        <f>(C2-A2)^2</f>
        <v>7.7464703535423629</v>
      </c>
      <c r="E2" s="25" t="str">
        <f>IF(AND(C2&gt;-($S$6),C2&lt;($S$6)),"nicht wetten","")</f>
        <v/>
      </c>
      <c r="F2" t="str">
        <f>IF(AND(E2="",(C2*A2)&gt;0),"gew","verl")</f>
        <v>gew</v>
      </c>
      <c r="G2" t="str">
        <f>IF(E2="",F2,"")</f>
        <v>gew</v>
      </c>
      <c r="K2" s="24">
        <v>-7.2363576900000002</v>
      </c>
      <c r="L2" s="27">
        <f>(K2-A2)^2</f>
        <v>5.5864957622136183E-2</v>
      </c>
      <c r="M2" s="26" t="str">
        <f>IF(AND(K2&gt;-($S$6),K2&lt;($S$6)),"nicht wetten","")</f>
        <v/>
      </c>
      <c r="N2" t="str">
        <f>IF(AND(M2="",(K2*A2)&gt;0),"gew","verl")</f>
        <v>gew</v>
      </c>
      <c r="O2" t="str">
        <f t="shared" ref="O2:O65" si="0">IF(M2="",N2,"")</f>
        <v>gew</v>
      </c>
      <c r="Q2" t="s">
        <v>238</v>
      </c>
      <c r="R2">
        <f>COUNTIF(G:G,"verl")</f>
        <v>23</v>
      </c>
      <c r="S2" s="14">
        <f>R2/$R$3</f>
        <v>0.115</v>
      </c>
    </row>
    <row r="3" spans="1:19" x14ac:dyDescent="0.25">
      <c r="A3" s="28">
        <v>3</v>
      </c>
      <c r="C3" s="25">
        <v>2.272307783</v>
      </c>
      <c r="D3" s="25">
        <f>(C3-A3)^2</f>
        <v>0.52953596268237502</v>
      </c>
      <c r="E3" s="25" t="str">
        <f>IF(AND(C3&gt;-($S$6),C3&lt;($S$6)),"nicht wetten","")</f>
        <v/>
      </c>
      <c r="F3" t="str">
        <f>IF(AND(E3="",(C3*A3)&gt;0),"gew","verl")</f>
        <v>gew</v>
      </c>
      <c r="G3" t="str">
        <f>IF(E3="",F3,"")</f>
        <v>gew</v>
      </c>
      <c r="K3" s="24">
        <v>3.73654032</v>
      </c>
      <c r="L3" s="27">
        <f>(K3-A3)^2</f>
        <v>0.5424916429857024</v>
      </c>
      <c r="M3" s="26" t="str">
        <f>IF(AND(K3&gt;-($S$6),K3&lt;($S$6)),"nicht wetten","")</f>
        <v/>
      </c>
      <c r="N3" t="str">
        <f>IF(AND(M3="",(K3*A3)&gt;0),"gew","verl")</f>
        <v>gew</v>
      </c>
      <c r="O3" t="str">
        <f t="shared" si="0"/>
        <v>gew</v>
      </c>
      <c r="Q3" t="s">
        <v>239</v>
      </c>
      <c r="R3">
        <f>SUM(R1:R2)</f>
        <v>200</v>
      </c>
    </row>
    <row r="4" spans="1:19" x14ac:dyDescent="0.25">
      <c r="A4" s="28">
        <v>-2</v>
      </c>
      <c r="C4" s="25">
        <v>-1.9608090600000001</v>
      </c>
      <c r="D4" s="25">
        <f>(C4-A4)^2</f>
        <v>1.5359297780835918E-3</v>
      </c>
      <c r="E4" s="25" t="str">
        <f>IF(AND(C4&gt;-($S$6),C4&lt;($S$6)),"nicht wetten","")</f>
        <v/>
      </c>
      <c r="F4" t="str">
        <f>IF(AND(E4="",(C4*A4)&gt;0),"gew","verl")</f>
        <v>gew</v>
      </c>
      <c r="G4" t="str">
        <f>IF(E4="",F4,"")</f>
        <v>gew</v>
      </c>
      <c r="K4" s="24">
        <v>-1.77014256</v>
      </c>
      <c r="L4" s="27">
        <f>(K4-A4)^2</f>
        <v>5.2834442723353588E-2</v>
      </c>
      <c r="M4" s="26" t="str">
        <f>IF(AND(K4&gt;-($S$6),K4&lt;($S$6)),"nicht wetten","")</f>
        <v/>
      </c>
      <c r="N4" t="str">
        <f>IF(AND(M4="",(K4*A4)&gt;0),"gew","verl")</f>
        <v>gew</v>
      </c>
      <c r="O4" t="str">
        <f t="shared" si="0"/>
        <v>gew</v>
      </c>
    </row>
    <row r="5" spans="1:19" x14ac:dyDescent="0.25">
      <c r="A5" s="28">
        <v>0</v>
      </c>
      <c r="C5" s="25">
        <v>1.291580038</v>
      </c>
      <c r="D5" s="25">
        <f>(C5-A5)^2</f>
        <v>1.6681789945600813</v>
      </c>
      <c r="E5" s="25" t="str">
        <f>IF(AND(C5&gt;-($S$6),C5&lt;($S$6)),"nicht wetten","")</f>
        <v/>
      </c>
      <c r="F5" t="str">
        <f>IF(AND(E5="",(C5*A5)&gt;0),"gew","verl")</f>
        <v>verl</v>
      </c>
      <c r="G5" t="str">
        <f>IF(E5="",F5,"")</f>
        <v>verl</v>
      </c>
      <c r="K5" s="24">
        <v>-4.4986896500000002</v>
      </c>
      <c r="L5" s="27">
        <f>(K5-A5)^2</f>
        <v>20.238208567017125</v>
      </c>
      <c r="M5" s="26" t="str">
        <f>IF(AND(K5&gt;-($S$6),K5&lt;($S$6)),"nicht wetten","")</f>
        <v/>
      </c>
      <c r="N5" t="str">
        <f>IF(AND(M5="",(K5*A5)&gt;0),"gew","verl")</f>
        <v>verl</v>
      </c>
      <c r="O5" t="str">
        <f t="shared" si="0"/>
        <v>verl</v>
      </c>
    </row>
    <row r="6" spans="1:19" x14ac:dyDescent="0.25">
      <c r="A6" s="28">
        <v>0</v>
      </c>
      <c r="C6" s="25">
        <v>2.0813647419999999</v>
      </c>
      <c r="D6" s="25">
        <f>(C6-A6)^2</f>
        <v>4.3320791892407264</v>
      </c>
      <c r="E6" s="25" t="str">
        <f>IF(AND(C6&gt;-($S$6),C6&lt;($S$6)),"nicht wetten","")</f>
        <v/>
      </c>
      <c r="F6" t="str">
        <f>IF(AND(E6="",(C6*A6)&gt;0),"gew","verl")</f>
        <v>verl</v>
      </c>
      <c r="G6" t="str">
        <f>IF(E6="",F6,"")</f>
        <v>verl</v>
      </c>
      <c r="K6" s="24">
        <v>2.8571403000000002</v>
      </c>
      <c r="L6" s="27">
        <f>(K6-A6)^2</f>
        <v>8.1632506938840912</v>
      </c>
      <c r="M6" s="26" t="str">
        <f>IF(AND(K6&gt;-($S$6),K6&lt;($S$6)),"nicht wetten","")</f>
        <v/>
      </c>
      <c r="N6" t="str">
        <f>IF(AND(M6="",(K6*A6)&gt;0),"gew","verl")</f>
        <v>verl</v>
      </c>
      <c r="O6" t="str">
        <f t="shared" si="0"/>
        <v>verl</v>
      </c>
      <c r="R6" t="s">
        <v>236</v>
      </c>
      <c r="S6">
        <v>1</v>
      </c>
    </row>
    <row r="7" spans="1:19" x14ac:dyDescent="0.25">
      <c r="A7" s="28">
        <v>0</v>
      </c>
      <c r="C7" s="25">
        <v>-1.82909064</v>
      </c>
      <c r="D7" s="25">
        <f>(C7-A7)^2</f>
        <v>3.3455725693356095</v>
      </c>
      <c r="E7" s="25" t="str">
        <f>IF(AND(C7&gt;-($S$6),C7&lt;($S$6)),"nicht wetten","")</f>
        <v/>
      </c>
      <c r="F7" t="str">
        <f>IF(AND(E7="",(C7*A7)&gt;0),"gew","verl")</f>
        <v>verl</v>
      </c>
      <c r="G7" t="str">
        <f>IF(E7="",F7,"")</f>
        <v>verl</v>
      </c>
      <c r="K7" s="24">
        <v>1.0806167099999999</v>
      </c>
      <c r="L7" s="27">
        <f>(K7-A7)^2</f>
        <v>1.167732473931224</v>
      </c>
      <c r="M7" s="26" t="str">
        <f>IF(AND(K7&gt;-($S$6),K7&lt;($S$6)),"nicht wetten","")</f>
        <v/>
      </c>
      <c r="N7" t="str">
        <f>IF(AND(M7="",(K7*A7)&gt;0),"gew","verl")</f>
        <v>verl</v>
      </c>
      <c r="O7" t="str">
        <f t="shared" si="0"/>
        <v>verl</v>
      </c>
    </row>
    <row r="8" spans="1:19" x14ac:dyDescent="0.25">
      <c r="A8" s="28">
        <v>4</v>
      </c>
      <c r="C8" s="25">
        <v>2.6354248</v>
      </c>
      <c r="D8" s="25">
        <f>(C8-A8)^2</f>
        <v>1.8620654764550399</v>
      </c>
      <c r="E8" s="25" t="str">
        <f>IF(AND(C8&gt;-($S$6),C8&lt;($S$6)),"nicht wetten","")</f>
        <v/>
      </c>
      <c r="F8" t="str">
        <f>IF(AND(E8="",(C8*A8)&gt;0),"gew","verl")</f>
        <v>gew</v>
      </c>
      <c r="G8" t="str">
        <f>IF(E8="",F8,"")</f>
        <v>gew</v>
      </c>
      <c r="K8" s="24">
        <v>3.5525016800000002</v>
      </c>
      <c r="L8" s="27">
        <f>(K8-A8)^2</f>
        <v>0.2002547464028222</v>
      </c>
      <c r="M8" s="26" t="str">
        <f>IF(AND(K8&gt;-($S$6),K8&lt;($S$6)),"nicht wetten","")</f>
        <v/>
      </c>
      <c r="N8" t="str">
        <f>IF(AND(M8="",(K8*A8)&gt;0),"gew","verl")</f>
        <v>gew</v>
      </c>
      <c r="O8" t="str">
        <f t="shared" si="0"/>
        <v>gew</v>
      </c>
    </row>
    <row r="9" spans="1:19" x14ac:dyDescent="0.25">
      <c r="A9" s="28">
        <v>-1</v>
      </c>
      <c r="C9" s="25">
        <v>-1.22415275</v>
      </c>
      <c r="D9" s="25">
        <f>(C9-A9)^2</f>
        <v>5.0244455332562506E-2</v>
      </c>
      <c r="E9" s="25" t="str">
        <f>IF(AND(C9&gt;-($S$6),C9&lt;($S$6)),"nicht wetten","")</f>
        <v/>
      </c>
      <c r="F9" t="str">
        <f>IF(AND(E9="",(C9*A9)&gt;0),"gew","verl")</f>
        <v>gew</v>
      </c>
      <c r="G9" t="str">
        <f>IF(E9="",F9,"")</f>
        <v>gew</v>
      </c>
      <c r="K9" s="24">
        <v>-0.87916254999999999</v>
      </c>
      <c r="L9" s="27">
        <f>(K9-A9)^2</f>
        <v>1.4601689322502503E-2</v>
      </c>
      <c r="M9" s="26" t="str">
        <f>IF(AND(K9&gt;-($S$6),K9&lt;($S$6)),"nicht wetten","")</f>
        <v>nicht wetten</v>
      </c>
      <c r="N9" t="str">
        <f>IF(AND(M9="",(K9*A9)&gt;0),"gew","verl")</f>
        <v>verl</v>
      </c>
      <c r="O9" t="str">
        <f t="shared" si="0"/>
        <v/>
      </c>
      <c r="Q9" t="s">
        <v>237</v>
      </c>
      <c r="R9">
        <f>COUNTIF(O:O,"gew")</f>
        <v>282</v>
      </c>
      <c r="S9" s="14">
        <f>R9/$R$11</f>
        <v>0.88401253918495293</v>
      </c>
    </row>
    <row r="10" spans="1:19" x14ac:dyDescent="0.25">
      <c r="A10" s="28">
        <v>-2</v>
      </c>
      <c r="C10" s="25">
        <v>-1.3999375110000001</v>
      </c>
      <c r="D10" s="25">
        <f>(C10-A10)^2</f>
        <v>0.36007499070487503</v>
      </c>
      <c r="E10" s="25" t="str">
        <f>IF(AND(C10&gt;-($S$6),C10&lt;($S$6)),"nicht wetten","")</f>
        <v/>
      </c>
      <c r="F10" t="str">
        <f>IF(AND(E10="",(C10*A10)&gt;0),"gew","verl")</f>
        <v>gew</v>
      </c>
      <c r="G10" t="str">
        <f>IF(E10="",F10,"")</f>
        <v>gew</v>
      </c>
      <c r="K10" s="24">
        <v>-0.68434500700000001</v>
      </c>
      <c r="L10" s="27">
        <f>(K10-A10)^2</f>
        <v>1.7309480606058298</v>
      </c>
      <c r="M10" s="26" t="str">
        <f>IF(AND(K10&gt;-($S$6),K10&lt;($S$6)),"nicht wetten","")</f>
        <v>nicht wetten</v>
      </c>
      <c r="N10" t="str">
        <f>IF(AND(M10="",(K10*A10)&gt;0),"gew","verl")</f>
        <v>verl</v>
      </c>
      <c r="O10" t="str">
        <f t="shared" si="0"/>
        <v/>
      </c>
      <c r="Q10" t="s">
        <v>238</v>
      </c>
      <c r="R10">
        <f>COUNTIF(O:O,"verl")</f>
        <v>37</v>
      </c>
      <c r="S10" s="14">
        <f>R10/$R$11</f>
        <v>0.11598746081504702</v>
      </c>
    </row>
    <row r="11" spans="1:19" x14ac:dyDescent="0.25">
      <c r="A11" s="28">
        <v>4</v>
      </c>
      <c r="C11" s="25">
        <v>2.7847404569999998</v>
      </c>
      <c r="D11" s="25">
        <f>(C11-A11)^2</f>
        <v>1.4768557568525693</v>
      </c>
      <c r="E11" s="25" t="str">
        <f>IF(AND(C11&gt;-($S$6),C11&lt;($S$6)),"nicht wetten","")</f>
        <v/>
      </c>
      <c r="F11" t="str">
        <f>IF(AND(E11="",(C11*A11)&gt;0),"gew","verl")</f>
        <v>gew</v>
      </c>
      <c r="G11" t="str">
        <f>IF(E11="",F11,"")</f>
        <v>gew</v>
      </c>
      <c r="K11" s="24">
        <v>4.14001369</v>
      </c>
      <c r="L11" s="27">
        <f>(K11-A11)^2</f>
        <v>1.960383338741609E-2</v>
      </c>
      <c r="M11" s="26" t="str">
        <f>IF(AND(K11&gt;-($S$6),K11&lt;($S$6)),"nicht wetten","")</f>
        <v/>
      </c>
      <c r="N11" t="str">
        <f>IF(AND(M11="",(K11*A11)&gt;0),"gew","verl")</f>
        <v>gew</v>
      </c>
      <c r="O11" t="str">
        <f t="shared" si="0"/>
        <v>gew</v>
      </c>
      <c r="Q11" t="s">
        <v>239</v>
      </c>
      <c r="R11">
        <f>SUM(R9:R10)</f>
        <v>319</v>
      </c>
    </row>
    <row r="12" spans="1:19" x14ac:dyDescent="0.25">
      <c r="A12" s="28">
        <v>4</v>
      </c>
      <c r="C12" s="25">
        <v>1.8157028230000001</v>
      </c>
      <c r="D12" s="25">
        <f>(C12-A12)^2</f>
        <v>4.7711541574501686</v>
      </c>
      <c r="E12" s="25" t="str">
        <f>IF(AND(C12&gt;-($S$6),C12&lt;($S$6)),"nicht wetten","")</f>
        <v/>
      </c>
      <c r="F12" t="str">
        <f>IF(AND(E12="",(C12*A12)&gt;0),"gew","verl")</f>
        <v>gew</v>
      </c>
      <c r="G12" t="str">
        <f>IF(E12="",F12,"")</f>
        <v>gew</v>
      </c>
      <c r="K12" s="24">
        <v>0.85604703400000004</v>
      </c>
      <c r="L12" s="27">
        <f>(K12-A12)^2</f>
        <v>9.8844402524201982</v>
      </c>
      <c r="M12" s="26" t="str">
        <f>IF(AND(K12&gt;-($S$6),K12&lt;($S$6)),"nicht wetten","")</f>
        <v>nicht wetten</v>
      </c>
      <c r="N12" t="str">
        <f>IF(AND(M12="",(K12*A12)&gt;0),"gew","verl")</f>
        <v>verl</v>
      </c>
      <c r="O12" t="str">
        <f t="shared" si="0"/>
        <v/>
      </c>
    </row>
    <row r="13" spans="1:19" x14ac:dyDescent="0.25">
      <c r="A13" s="28">
        <v>1</v>
      </c>
      <c r="C13" s="25">
        <v>-0.40087416199999998</v>
      </c>
      <c r="D13" s="25">
        <f>(C13-A13)^2</f>
        <v>1.9624484177592023</v>
      </c>
      <c r="E13" s="25" t="str">
        <f>IF(AND(C13&gt;-($S$6),C13&lt;($S$6)),"nicht wetten","")</f>
        <v>nicht wetten</v>
      </c>
      <c r="F13" t="str">
        <f>IF(AND(E13="",(C13*A13)&gt;0),"gew","verl")</f>
        <v>verl</v>
      </c>
      <c r="G13" t="str">
        <f>IF(E13="",F13,"")</f>
        <v/>
      </c>
      <c r="K13" s="24">
        <v>1.14345169</v>
      </c>
      <c r="L13" s="27">
        <f>(K13-A13)^2</f>
        <v>2.0578387363856105E-2</v>
      </c>
      <c r="M13" s="26" t="str">
        <f>IF(AND(K13&gt;-($S$6),K13&lt;($S$6)),"nicht wetten","")</f>
        <v/>
      </c>
      <c r="N13" t="str">
        <f>IF(AND(M13="",(K13*A13)&gt;0),"gew","verl")</f>
        <v>gew</v>
      </c>
      <c r="O13" t="str">
        <f t="shared" si="0"/>
        <v>gew</v>
      </c>
    </row>
    <row r="14" spans="1:19" x14ac:dyDescent="0.25">
      <c r="A14" s="28">
        <v>0</v>
      </c>
      <c r="C14" s="25">
        <v>0.98831101600000004</v>
      </c>
      <c r="D14" s="25">
        <f>(C14-A14)^2</f>
        <v>0.97675866434695235</v>
      </c>
      <c r="E14" s="25" t="str">
        <f>IF(AND(C14&gt;-($S$6),C14&lt;($S$6)),"nicht wetten","")</f>
        <v>nicht wetten</v>
      </c>
      <c r="F14" t="str">
        <f>IF(AND(E14="",(C14*A14)&gt;0),"gew","verl")</f>
        <v>verl</v>
      </c>
      <c r="G14" t="str">
        <f>IF(E14="",F14,"")</f>
        <v/>
      </c>
      <c r="K14" s="24">
        <v>-3.2261475900000003E-2</v>
      </c>
      <c r="L14" s="27">
        <f>(K14-A14)^2</f>
        <v>1.040802827246281E-3</v>
      </c>
      <c r="M14" s="26" t="str">
        <f>IF(AND(K14&gt;-($S$6),K14&lt;($S$6)),"nicht wetten","")</f>
        <v>nicht wetten</v>
      </c>
      <c r="N14" t="str">
        <f>IF(AND(M14="",(K14*A14)&gt;0),"gew","verl")</f>
        <v>verl</v>
      </c>
      <c r="O14" t="str">
        <f t="shared" si="0"/>
        <v/>
      </c>
    </row>
    <row r="15" spans="1:19" x14ac:dyDescent="0.25">
      <c r="A15" s="28">
        <v>0</v>
      </c>
      <c r="C15" s="25">
        <v>-0.55010642499999995</v>
      </c>
      <c r="D15" s="25">
        <f>(C15-A15)^2</f>
        <v>0.30261707882628058</v>
      </c>
      <c r="E15" s="25" t="str">
        <f>IF(AND(C15&gt;-($S$6),C15&lt;($S$6)),"nicht wetten","")</f>
        <v>nicht wetten</v>
      </c>
      <c r="F15" t="str">
        <f>IF(AND(E15="",(C15*A15)&gt;0),"gew","verl")</f>
        <v>verl</v>
      </c>
      <c r="G15" t="str">
        <f>IF(E15="",F15,"")</f>
        <v/>
      </c>
      <c r="K15" s="24">
        <v>-0.76276010299999997</v>
      </c>
      <c r="L15" s="27">
        <f>(K15-A15)^2</f>
        <v>0.58180297472857057</v>
      </c>
      <c r="M15" s="26" t="str">
        <f>IF(AND(K15&gt;-($S$6),K15&lt;($S$6)),"nicht wetten","")</f>
        <v>nicht wetten</v>
      </c>
      <c r="N15" t="str">
        <f>IF(AND(M15="",(K15*A15)&gt;0),"gew","verl")</f>
        <v>verl</v>
      </c>
      <c r="O15" t="str">
        <f t="shared" si="0"/>
        <v/>
      </c>
    </row>
    <row r="16" spans="1:19" x14ac:dyDescent="0.25">
      <c r="A16" s="28">
        <v>-1</v>
      </c>
      <c r="C16" s="25">
        <v>-0.73686481199999998</v>
      </c>
      <c r="D16" s="25">
        <f>(C16-A16)^2</f>
        <v>6.9240127163795351E-2</v>
      </c>
      <c r="E16" s="25" t="str">
        <f>IF(AND(C16&gt;-($S$6),C16&lt;($S$6)),"nicht wetten","")</f>
        <v>nicht wetten</v>
      </c>
      <c r="F16" t="str">
        <f>IF(AND(E16="",(C16*A16)&gt;0),"gew","verl")</f>
        <v>verl</v>
      </c>
      <c r="G16" t="str">
        <f>IF(E16="",F16,"")</f>
        <v/>
      </c>
      <c r="K16" s="24">
        <v>-0.48674553599999998</v>
      </c>
      <c r="L16" s="27">
        <f>(K16-A16)^2</f>
        <v>0.26343014481592736</v>
      </c>
      <c r="M16" s="26" t="str">
        <f>IF(AND(K16&gt;-($S$6),K16&lt;($S$6)),"nicht wetten","")</f>
        <v>nicht wetten</v>
      </c>
      <c r="N16" t="str">
        <f>IF(AND(M16="",(K16*A16)&gt;0),"gew","verl")</f>
        <v>verl</v>
      </c>
      <c r="O16" t="str">
        <f t="shared" si="0"/>
        <v/>
      </c>
    </row>
    <row r="17" spans="1:18" x14ac:dyDescent="0.25">
      <c r="A17" s="28">
        <v>0</v>
      </c>
      <c r="C17" s="25">
        <v>-0.77618763800000001</v>
      </c>
      <c r="D17" s="25">
        <f>(C17-A17)^2</f>
        <v>0.60246724938401908</v>
      </c>
      <c r="E17" s="25" t="str">
        <f>IF(AND(C17&gt;-($S$6),C17&lt;($S$6)),"nicht wetten","")</f>
        <v>nicht wetten</v>
      </c>
      <c r="F17" t="str">
        <f>IF(AND(E17="",(C17*A17)&gt;0),"gew","verl")</f>
        <v>verl</v>
      </c>
      <c r="G17" t="str">
        <f>IF(E17="",F17,"")</f>
        <v/>
      </c>
      <c r="K17" s="24">
        <v>0.85944801599999998</v>
      </c>
      <c r="L17" s="27">
        <f>(K17-A17)^2</f>
        <v>0.73865089220633617</v>
      </c>
      <c r="M17" s="26" t="str">
        <f>IF(AND(K17&gt;-($S$6),K17&lt;($S$6)),"nicht wetten","")</f>
        <v>nicht wetten</v>
      </c>
      <c r="N17" t="str">
        <f>IF(AND(M17="",(K17*A17)&gt;0),"gew","verl")</f>
        <v>verl</v>
      </c>
      <c r="O17" t="str">
        <f t="shared" si="0"/>
        <v/>
      </c>
    </row>
    <row r="18" spans="1:18" x14ac:dyDescent="0.25">
      <c r="A18" s="28">
        <v>0</v>
      </c>
      <c r="C18" s="25">
        <v>1.3061530219999999</v>
      </c>
      <c r="D18" s="25">
        <f>(C18-A18)^2</f>
        <v>1.7060357168797324</v>
      </c>
      <c r="E18" s="25" t="str">
        <f>IF(AND(C18&gt;-($S$6),C18&lt;($S$6)),"nicht wetten","")</f>
        <v/>
      </c>
      <c r="F18" t="str">
        <f>IF(AND(E18="",(C18*A18)&gt;0),"gew","verl")</f>
        <v>verl</v>
      </c>
      <c r="G18" t="str">
        <f>IF(E18="",F18,"")</f>
        <v>verl</v>
      </c>
      <c r="K18" s="24">
        <v>0.56230646399999995</v>
      </c>
      <c r="L18" s="27">
        <f>(K18-A18)^2</f>
        <v>0.31618855945618324</v>
      </c>
      <c r="M18" s="26" t="str">
        <f>IF(AND(K18&gt;-($S$6),K18&lt;($S$6)),"nicht wetten","")</f>
        <v>nicht wetten</v>
      </c>
      <c r="N18" t="str">
        <f>IF(AND(M18="",(K18*A18)&gt;0),"gew","verl")</f>
        <v>verl</v>
      </c>
      <c r="O18" t="str">
        <f t="shared" si="0"/>
        <v/>
      </c>
    </row>
    <row r="19" spans="1:18" x14ac:dyDescent="0.25">
      <c r="A19" s="28">
        <v>1</v>
      </c>
      <c r="C19" s="25">
        <v>1.4601368340000001</v>
      </c>
      <c r="D19" s="25">
        <f>(C19-A19)^2</f>
        <v>0.2117259060035436</v>
      </c>
      <c r="E19" s="25" t="str">
        <f>IF(AND(C19&gt;-($S$6),C19&lt;($S$6)),"nicht wetten","")</f>
        <v/>
      </c>
      <c r="F19" t="str">
        <f>IF(AND(E19="",(C19*A19)&gt;0),"gew","verl")</f>
        <v>gew</v>
      </c>
      <c r="G19" t="str">
        <f>IF(E19="",F19,"")</f>
        <v>gew</v>
      </c>
      <c r="K19" s="24">
        <v>1.92188263</v>
      </c>
      <c r="L19" s="27">
        <f>(K19-A19)^2</f>
        <v>0.849867583495717</v>
      </c>
      <c r="M19" s="26" t="str">
        <f>IF(AND(K19&gt;-($S$6),K19&lt;($S$6)),"nicht wetten","")</f>
        <v/>
      </c>
      <c r="N19" t="str">
        <f>IF(AND(M19="",(K19*A19)&gt;0),"gew","verl")</f>
        <v>gew</v>
      </c>
      <c r="O19" t="str">
        <f t="shared" si="0"/>
        <v>gew</v>
      </c>
    </row>
    <row r="20" spans="1:18" x14ac:dyDescent="0.25">
      <c r="A20" s="28">
        <v>1</v>
      </c>
      <c r="C20" s="25">
        <v>1.4914088670000001</v>
      </c>
      <c r="D20" s="25">
        <f>(C20-A20)^2</f>
        <v>0.24148267456622377</v>
      </c>
      <c r="E20" s="25" t="str">
        <f>IF(AND(C20&gt;-($S$6),C20&lt;($S$6)),"nicht wetten","")</f>
        <v/>
      </c>
      <c r="F20" t="str">
        <f>IF(AND(E20="",(C20*A20)&gt;0),"gew","verl")</f>
        <v>gew</v>
      </c>
      <c r="G20" t="str">
        <f>IF(E20="",F20,"")</f>
        <v>gew</v>
      </c>
      <c r="K20" s="24">
        <v>1.3926911399999999</v>
      </c>
      <c r="L20" s="27">
        <f>(K20-A20)^2</f>
        <v>0.15420633143449955</v>
      </c>
      <c r="M20" s="26" t="str">
        <f>IF(AND(K20&gt;-($S$6),K20&lt;($S$6)),"nicht wetten","")</f>
        <v/>
      </c>
      <c r="N20" t="str">
        <f>IF(AND(M20="",(K20*A20)&gt;0),"gew","verl")</f>
        <v>gew</v>
      </c>
      <c r="O20" t="str">
        <f t="shared" si="0"/>
        <v>gew</v>
      </c>
    </row>
    <row r="21" spans="1:18" x14ac:dyDescent="0.25">
      <c r="A21" s="28">
        <v>-2</v>
      </c>
      <c r="C21" s="25">
        <v>-1.3638978879999999</v>
      </c>
      <c r="D21" s="25">
        <f>(C21-A21)^2</f>
        <v>0.4046258968908607</v>
      </c>
      <c r="E21" s="25" t="str">
        <f>IF(AND(C21&gt;-($S$6),C21&lt;($S$6)),"nicht wetten","")</f>
        <v/>
      </c>
      <c r="F21" t="str">
        <f>IF(AND(E21="",(C21*A21)&gt;0),"gew","verl")</f>
        <v>gew</v>
      </c>
      <c r="G21" t="str">
        <f>IF(E21="",F21,"")</f>
        <v>gew</v>
      </c>
      <c r="K21" s="24">
        <v>-1.86445653</v>
      </c>
      <c r="L21" s="27">
        <f>(K21-A21)^2</f>
        <v>1.8372032259640899E-2</v>
      </c>
      <c r="M21" s="26" t="str">
        <f>IF(AND(K21&gt;-($S$6),K21&lt;($S$6)),"nicht wetten","")</f>
        <v/>
      </c>
      <c r="N21" t="str">
        <f>IF(AND(M21="",(K21*A21)&gt;0),"gew","verl")</f>
        <v>gew</v>
      </c>
      <c r="O21" t="str">
        <f t="shared" si="0"/>
        <v>gew</v>
      </c>
    </row>
    <row r="22" spans="1:18" x14ac:dyDescent="0.25">
      <c r="A22" s="28">
        <v>-2</v>
      </c>
      <c r="C22" s="25">
        <v>-1.2324780639999999</v>
      </c>
      <c r="D22" s="25">
        <f>(C22-A22)^2</f>
        <v>0.58908992224118817</v>
      </c>
      <c r="E22" s="25" t="str">
        <f>IF(AND(C22&gt;-($S$6),C22&lt;($S$6)),"nicht wetten","")</f>
        <v/>
      </c>
      <c r="F22" t="str">
        <f>IF(AND(E22="",(C22*A22)&gt;0),"gew","verl")</f>
        <v>gew</v>
      </c>
      <c r="G22" t="str">
        <f>IF(E22="",F22,"")</f>
        <v>gew</v>
      </c>
      <c r="K22" s="24">
        <v>-2.6573753400000002</v>
      </c>
      <c r="L22" s="27">
        <f>(K22-A22)^2</f>
        <v>0.43214233764011584</v>
      </c>
      <c r="M22" s="26" t="str">
        <f>IF(AND(K22&gt;-($S$6),K22&lt;($S$6)),"nicht wetten","")</f>
        <v/>
      </c>
      <c r="N22" t="str">
        <f>IF(AND(M22="",(K22*A22)&gt;0),"gew","verl")</f>
        <v>gew</v>
      </c>
      <c r="O22" t="str">
        <f t="shared" si="0"/>
        <v>gew</v>
      </c>
    </row>
    <row r="23" spans="1:18" x14ac:dyDescent="0.25">
      <c r="A23" s="28">
        <v>0</v>
      </c>
      <c r="C23" s="25">
        <v>-0.73318795599999997</v>
      </c>
      <c r="D23" s="25">
        <f>(C23-A23)^2</f>
        <v>0.53756457882345787</v>
      </c>
      <c r="E23" s="25" t="str">
        <f>IF(AND(C23&gt;-($S$6),C23&lt;($S$6)),"nicht wetten","")</f>
        <v>nicht wetten</v>
      </c>
      <c r="F23" t="str">
        <f>IF(AND(E23="",(C23*A23)&gt;0),"gew","verl")</f>
        <v>verl</v>
      </c>
      <c r="G23" t="str">
        <f>IF(E23="",F23,"")</f>
        <v/>
      </c>
      <c r="K23" s="24">
        <v>0.18185232600000001</v>
      </c>
      <c r="L23" s="27">
        <f>(K23-A23)^2</f>
        <v>3.3070268471610278E-2</v>
      </c>
      <c r="M23" s="26" t="str">
        <f>IF(AND(K23&gt;-($S$6),K23&lt;($S$6)),"nicht wetten","")</f>
        <v>nicht wetten</v>
      </c>
      <c r="N23" t="str">
        <f>IF(AND(M23="",(K23*A23)&gt;0),"gew","verl")</f>
        <v>verl</v>
      </c>
      <c r="O23" t="str">
        <f t="shared" si="0"/>
        <v/>
      </c>
      <c r="Q23" t="s">
        <v>240</v>
      </c>
      <c r="R23">
        <f>COUNTA(#REF!)</f>
        <v>1</v>
      </c>
    </row>
    <row r="24" spans="1:18" x14ac:dyDescent="0.25">
      <c r="A24" s="28">
        <v>-3</v>
      </c>
      <c r="C24" s="25">
        <v>-2.4349256779999999</v>
      </c>
      <c r="D24" s="25">
        <f>(C24-A24)^2</f>
        <v>0.31930898938375979</v>
      </c>
      <c r="E24" s="25" t="str">
        <f>IF(AND(C24&gt;-($S$6),C24&lt;($S$6)),"nicht wetten","")</f>
        <v/>
      </c>
      <c r="F24" t="str">
        <f>IF(AND(E24="",(C24*A24)&gt;0),"gew","verl")</f>
        <v>gew</v>
      </c>
      <c r="G24" t="str">
        <f>IF(E24="",F24,"")</f>
        <v>gew</v>
      </c>
      <c r="K24" s="24">
        <v>-3.1268608599999999</v>
      </c>
      <c r="L24" s="27">
        <f>(K24-A24)^2</f>
        <v>1.6093677799939563E-2</v>
      </c>
      <c r="M24" s="26" t="str">
        <f>IF(AND(K24&gt;-($S$6),K24&lt;($S$6)),"nicht wetten","")</f>
        <v/>
      </c>
      <c r="N24" t="str">
        <f>IF(AND(M24="",(K24*A24)&gt;0),"gew","verl")</f>
        <v>gew</v>
      </c>
      <c r="O24" t="str">
        <f t="shared" si="0"/>
        <v>gew</v>
      </c>
      <c r="Q24" t="s">
        <v>241</v>
      </c>
      <c r="R24" s="14">
        <f>R3/R23</f>
        <v>200</v>
      </c>
    </row>
    <row r="25" spans="1:18" x14ac:dyDescent="0.25">
      <c r="A25" s="28">
        <v>2</v>
      </c>
      <c r="C25" s="25">
        <v>1.802911003</v>
      </c>
      <c r="D25" s="25">
        <f>(C25-A25)^2</f>
        <v>3.8844072738466025E-2</v>
      </c>
      <c r="E25" s="25" t="str">
        <f>IF(AND(C25&gt;-($S$6),C25&lt;($S$6)),"nicht wetten","")</f>
        <v/>
      </c>
      <c r="F25" t="str">
        <f>IF(AND(E25="",(C25*A25)&gt;0),"gew","verl")</f>
        <v>gew</v>
      </c>
      <c r="G25" t="str">
        <f>IF(E25="",F25,"")</f>
        <v>gew</v>
      </c>
      <c r="K25" s="24">
        <v>1.45455837</v>
      </c>
      <c r="L25" s="27">
        <f>(K25-A25)^2</f>
        <v>0.29750657173705691</v>
      </c>
      <c r="M25" s="26" t="str">
        <f>IF(AND(K25&gt;-($S$6),K25&lt;($S$6)),"nicht wetten","")</f>
        <v/>
      </c>
      <c r="N25" t="str">
        <f>IF(AND(M25="",(K25*A25)&gt;0),"gew","verl")</f>
        <v>gew</v>
      </c>
      <c r="O25" t="str">
        <f t="shared" si="0"/>
        <v>gew</v>
      </c>
    </row>
    <row r="26" spans="1:18" x14ac:dyDescent="0.25">
      <c r="A26" s="28">
        <v>0</v>
      </c>
      <c r="C26" s="25">
        <v>1.647580493</v>
      </c>
      <c r="D26" s="25">
        <f>(C26-A26)^2</f>
        <v>2.7145214809141232</v>
      </c>
      <c r="E26" s="25" t="str">
        <f>IF(AND(C26&gt;-($S$6),C26&lt;($S$6)),"nicht wetten","")</f>
        <v/>
      </c>
      <c r="F26" t="str">
        <f>IF(AND(E26="",(C26*A26)&gt;0),"gew","verl")</f>
        <v>verl</v>
      </c>
      <c r="G26" t="str">
        <f>IF(E26="",F26,"")</f>
        <v>verl</v>
      </c>
      <c r="K26" s="24">
        <v>0.57142680899999998</v>
      </c>
      <c r="L26" s="27">
        <f>(K26-A26)^2</f>
        <v>0.32652859804392248</v>
      </c>
      <c r="M26" s="26" t="str">
        <f>IF(AND(K26&gt;-($S$6),K26&lt;($S$6)),"nicht wetten","")</f>
        <v>nicht wetten</v>
      </c>
      <c r="N26" t="str">
        <f>IF(AND(M26="",(K26*A26)&gt;0),"gew","verl")</f>
        <v>verl</v>
      </c>
      <c r="O26" t="str">
        <f t="shared" si="0"/>
        <v/>
      </c>
      <c r="R26">
        <f>SUM(D:D)</f>
        <v>824.08236662328204</v>
      </c>
    </row>
    <row r="27" spans="1:18" x14ac:dyDescent="0.25">
      <c r="A27" s="28">
        <v>-2</v>
      </c>
      <c r="C27" s="25">
        <v>-1.510274865</v>
      </c>
      <c r="D27" s="25">
        <f>(C27-A27)^2</f>
        <v>0.23983070785076827</v>
      </c>
      <c r="E27" s="25" t="str">
        <f>IF(AND(C27&gt;-($S$6),C27&lt;($S$6)),"nicht wetten","")</f>
        <v/>
      </c>
      <c r="F27" t="str">
        <f>IF(AND(E27="",(C27*A27)&gt;0),"gew","verl")</f>
        <v>gew</v>
      </c>
      <c r="G27" t="str">
        <f>IF(E27="",F27,"")</f>
        <v>gew</v>
      </c>
      <c r="K27" s="24">
        <v>-0.30052521799999998</v>
      </c>
      <c r="L27" s="27">
        <f>(K27-A27)^2</f>
        <v>2.8882145346539474</v>
      </c>
      <c r="M27" s="26" t="str">
        <f>IF(AND(K27&gt;-($S$6),K27&lt;($S$6)),"nicht wetten","")</f>
        <v>nicht wetten</v>
      </c>
      <c r="N27" t="str">
        <f>IF(AND(M27="",(K27*A27)&gt;0),"gew","verl")</f>
        <v>verl</v>
      </c>
      <c r="O27" t="str">
        <f t="shared" si="0"/>
        <v/>
      </c>
      <c r="R27">
        <f>COUNTA(D:D)</f>
        <v>509</v>
      </c>
    </row>
    <row r="28" spans="1:18" x14ac:dyDescent="0.25">
      <c r="A28" s="28">
        <v>5</v>
      </c>
      <c r="C28" s="25">
        <v>1.4502563180000001</v>
      </c>
      <c r="D28" s="25">
        <f>(C28-A28)^2</f>
        <v>12.600680207898916</v>
      </c>
      <c r="E28" s="25" t="str">
        <f>IF(AND(C28&gt;-($S$6),C28&lt;($S$6)),"nicht wetten","")</f>
        <v/>
      </c>
      <c r="F28" t="str">
        <f>IF(AND(E28="",(C28*A28)&gt;0),"gew","verl")</f>
        <v>gew</v>
      </c>
      <c r="G28" t="str">
        <f>IF(E28="",F28,"")</f>
        <v>gew</v>
      </c>
      <c r="K28" s="24">
        <v>4.7510285400000001</v>
      </c>
      <c r="L28" s="27">
        <f>(K28-A28)^2</f>
        <v>6.1986787894531561E-2</v>
      </c>
      <c r="M28" s="26" t="str">
        <f>IF(AND(K28&gt;-($S$6),K28&lt;($S$6)),"nicht wetten","")</f>
        <v/>
      </c>
      <c r="N28" t="str">
        <f>IF(AND(M28="",(K28*A28)&gt;0),"gew","verl")</f>
        <v>gew</v>
      </c>
      <c r="O28" t="str">
        <f t="shared" si="0"/>
        <v>gew</v>
      </c>
      <c r="R28">
        <f>R26/R27</f>
        <v>1.6190223312834617</v>
      </c>
    </row>
    <row r="29" spans="1:18" x14ac:dyDescent="0.25">
      <c r="A29" s="28">
        <v>3</v>
      </c>
      <c r="C29" s="25">
        <v>2.251721758</v>
      </c>
      <c r="D29" s="25">
        <f>(C29-A29)^2</f>
        <v>0.5599203274506106</v>
      </c>
      <c r="E29" s="25" t="str">
        <f>IF(AND(C29&gt;-($S$6),C29&lt;($S$6)),"nicht wetten","")</f>
        <v/>
      </c>
      <c r="F29" t="str">
        <f>IF(AND(E29="",(C29*A29)&gt;0),"gew","verl")</f>
        <v>gew</v>
      </c>
      <c r="G29" t="str">
        <f>IF(E29="",F29,"")</f>
        <v>gew</v>
      </c>
      <c r="K29" s="24">
        <v>2.7601690300000001</v>
      </c>
      <c r="L29" s="27">
        <f>(K29-A29)^2</f>
        <v>5.7518894171140839E-2</v>
      </c>
      <c r="M29" s="26" t="str">
        <f>IF(AND(K29&gt;-($S$6),K29&lt;($S$6)),"nicht wetten","")</f>
        <v/>
      </c>
      <c r="N29" t="str">
        <f>IF(AND(M29="",(K29*A29)&gt;0),"gew","verl")</f>
        <v>gew</v>
      </c>
      <c r="O29" t="str">
        <f t="shared" si="0"/>
        <v>gew</v>
      </c>
      <c r="R29">
        <f>R28^0.5</f>
        <v>1.2724080836286218</v>
      </c>
    </row>
    <row r="30" spans="1:18" x14ac:dyDescent="0.25">
      <c r="A30" s="28">
        <v>-1</v>
      </c>
      <c r="C30" s="25">
        <v>-0.84057629899999997</v>
      </c>
      <c r="D30" s="25">
        <f>(C30-A30)^2</f>
        <v>2.5415916440537409E-2</v>
      </c>
      <c r="E30" s="25" t="str">
        <f>IF(AND(C30&gt;-($S$6),C30&lt;($S$6)),"nicht wetten","")</f>
        <v>nicht wetten</v>
      </c>
      <c r="F30" t="str">
        <f>IF(AND(E30="",(C30*A30)&gt;0),"gew","verl")</f>
        <v>verl</v>
      </c>
      <c r="G30" t="str">
        <f>IF(E30="",F30,"")</f>
        <v/>
      </c>
      <c r="K30" s="24">
        <v>-0.66811549699999995</v>
      </c>
      <c r="L30" s="27">
        <f>(K30-A30)^2</f>
        <v>0.11014732333155705</v>
      </c>
      <c r="M30" s="26" t="str">
        <f>IF(AND(K30&gt;-($S$6),K30&lt;($S$6)),"nicht wetten","")</f>
        <v>nicht wetten</v>
      </c>
      <c r="N30" t="str">
        <f>IF(AND(M30="",(K30*A30)&gt;0),"gew","verl")</f>
        <v>verl</v>
      </c>
      <c r="O30" t="str">
        <f t="shared" si="0"/>
        <v/>
      </c>
    </row>
    <row r="31" spans="1:18" x14ac:dyDescent="0.25">
      <c r="A31" s="28">
        <v>2</v>
      </c>
      <c r="C31" s="25">
        <v>1.8106176</v>
      </c>
      <c r="D31" s="25">
        <f>(C31-A31)^2</f>
        <v>3.5865693429759982E-2</v>
      </c>
      <c r="E31" s="25" t="str">
        <f>IF(AND(C31&gt;-($S$6),C31&lt;($S$6)),"nicht wetten","")</f>
        <v/>
      </c>
      <c r="F31" t="str">
        <f>IF(AND(E31="",(C31*A31)&gt;0),"gew","verl")</f>
        <v>gew</v>
      </c>
      <c r="G31" t="str">
        <f>IF(E31="",F31,"")</f>
        <v>gew</v>
      </c>
      <c r="K31" s="24">
        <v>1.7554512</v>
      </c>
      <c r="L31" s="27">
        <f>(K31-A31)^2</f>
        <v>5.9804115581440005E-2</v>
      </c>
      <c r="M31" s="26" t="str">
        <f>IF(AND(K31&gt;-($S$6),K31&lt;($S$6)),"nicht wetten","")</f>
        <v/>
      </c>
      <c r="N31" t="str">
        <f>IF(AND(M31="",(K31*A31)&gt;0),"gew","verl")</f>
        <v>gew</v>
      </c>
      <c r="O31" t="str">
        <f t="shared" si="0"/>
        <v>gew</v>
      </c>
    </row>
    <row r="32" spans="1:18" x14ac:dyDescent="0.25">
      <c r="A32" s="28">
        <v>0</v>
      </c>
      <c r="C32" s="25">
        <v>-0.208766864</v>
      </c>
      <c r="D32" s="25">
        <f>(C32-A32)^2</f>
        <v>4.3583603504394497E-2</v>
      </c>
      <c r="E32" s="25" t="str">
        <f>IF(AND(C32&gt;-($S$6),C32&lt;($S$6)),"nicht wetten","")</f>
        <v>nicht wetten</v>
      </c>
      <c r="F32" t="str">
        <f>IF(AND(E32="",(C32*A32)&gt;0),"gew","verl")</f>
        <v>verl</v>
      </c>
      <c r="G32" t="str">
        <f>IF(E32="",F32,"")</f>
        <v/>
      </c>
      <c r="K32" s="24">
        <v>-5.8438166999999999E-2</v>
      </c>
      <c r="L32" s="27">
        <f>(K32-A32)^2</f>
        <v>3.415019362319889E-3</v>
      </c>
      <c r="M32" s="26" t="str">
        <f>IF(AND(K32&gt;-($S$6),K32&lt;($S$6)),"nicht wetten","")</f>
        <v>nicht wetten</v>
      </c>
      <c r="N32" t="str">
        <f>IF(AND(M32="",(K32*A32)&gt;0),"gew","verl")</f>
        <v>verl</v>
      </c>
      <c r="O32" t="str">
        <f t="shared" si="0"/>
        <v/>
      </c>
      <c r="R32" s="13">
        <f>SUM(L:L)</f>
        <v>774.55536356806988</v>
      </c>
    </row>
    <row r="33" spans="1:18" x14ac:dyDescent="0.25">
      <c r="A33" s="28">
        <v>0</v>
      </c>
      <c r="C33" s="25">
        <v>-0.17294911399999999</v>
      </c>
      <c r="D33" s="25">
        <f>(C33-A33)^2</f>
        <v>2.9911396033384993E-2</v>
      </c>
      <c r="E33" s="25" t="str">
        <f>IF(AND(C33&gt;-($S$6),C33&lt;($S$6)),"nicht wetten","")</f>
        <v>nicht wetten</v>
      </c>
      <c r="F33" t="str">
        <f>IF(AND(E33="",(C33*A33)&gt;0),"gew","verl")</f>
        <v>verl</v>
      </c>
      <c r="G33" t="str">
        <f>IF(E33="",F33,"")</f>
        <v/>
      </c>
      <c r="K33" s="24">
        <v>0.21202258800000001</v>
      </c>
      <c r="L33" s="27">
        <f>(K33-A33)^2</f>
        <v>4.4953577822217747E-2</v>
      </c>
      <c r="M33" s="26" t="str">
        <f>IF(AND(K33&gt;-($S$6),K33&lt;($S$6)),"nicht wetten","")</f>
        <v>nicht wetten</v>
      </c>
      <c r="N33" t="str">
        <f>IF(AND(M33="",(K33*A33)&gt;0),"gew","verl")</f>
        <v>verl</v>
      </c>
      <c r="O33" t="str">
        <f t="shared" si="0"/>
        <v/>
      </c>
      <c r="R33">
        <f>COUNTA(L:L)</f>
        <v>509</v>
      </c>
    </row>
    <row r="34" spans="1:18" x14ac:dyDescent="0.25">
      <c r="A34" s="28">
        <v>0</v>
      </c>
      <c r="C34" s="25">
        <v>-0.41404288</v>
      </c>
      <c r="D34" s="25">
        <f>(C34-A34)^2</f>
        <v>0.1714315064786944</v>
      </c>
      <c r="E34" s="25" t="str">
        <f>IF(AND(C34&gt;-($S$6),C34&lt;($S$6)),"nicht wetten","")</f>
        <v>nicht wetten</v>
      </c>
      <c r="F34" t="str">
        <f>IF(AND(E34="",(C34*A34)&gt;0),"gew","verl")</f>
        <v>verl</v>
      </c>
      <c r="G34" t="str">
        <f>IF(E34="",F34,"")</f>
        <v/>
      </c>
      <c r="K34" s="24">
        <v>0.25192096800000002</v>
      </c>
      <c r="L34" s="27">
        <f>(K34-A34)^2</f>
        <v>6.3464174118057035E-2</v>
      </c>
      <c r="M34" s="26" t="str">
        <f>IF(AND(K34&gt;-($S$6),K34&lt;($S$6)),"nicht wetten","")</f>
        <v>nicht wetten</v>
      </c>
      <c r="N34" t="str">
        <f>IF(AND(M34="",(K34*A34)&gt;0),"gew","verl")</f>
        <v>verl</v>
      </c>
      <c r="O34" t="str">
        <f t="shared" si="0"/>
        <v/>
      </c>
      <c r="R34">
        <f>R32/R33</f>
        <v>1.5217197712535755</v>
      </c>
    </row>
    <row r="35" spans="1:18" x14ac:dyDescent="0.25">
      <c r="A35" s="28">
        <v>0</v>
      </c>
      <c r="C35" s="25">
        <v>1.0371568470000001</v>
      </c>
      <c r="D35" s="25">
        <f>(C35-A35)^2</f>
        <v>1.0756943252789817</v>
      </c>
      <c r="E35" s="25" t="str">
        <f>IF(AND(C35&gt;-($S$6),C35&lt;($S$6)),"nicht wetten","")</f>
        <v/>
      </c>
      <c r="F35" t="str">
        <f>IF(AND(E35="",(C35*A35)&gt;0),"gew","verl")</f>
        <v>verl</v>
      </c>
      <c r="G35" t="str">
        <f>IF(E35="",F35,"")</f>
        <v>verl</v>
      </c>
      <c r="K35" s="24">
        <v>2.4159977399999999</v>
      </c>
      <c r="L35" s="27">
        <f>(K35-A35)^2</f>
        <v>5.8370450796851072</v>
      </c>
      <c r="M35" s="26" t="str">
        <f>IF(AND(K35&gt;-($S$6),K35&lt;($S$6)),"nicht wetten","")</f>
        <v/>
      </c>
      <c r="N35" t="str">
        <f>IF(AND(M35="",(K35*A35)&gt;0),"gew","verl")</f>
        <v>verl</v>
      </c>
      <c r="O35" t="str">
        <f t="shared" si="0"/>
        <v>verl</v>
      </c>
      <c r="R35">
        <f>R34^0.5</f>
        <v>1.2335800627659217</v>
      </c>
    </row>
    <row r="36" spans="1:18" x14ac:dyDescent="0.25">
      <c r="A36" s="28">
        <v>1</v>
      </c>
      <c r="C36" s="25">
        <v>1.844143496</v>
      </c>
      <c r="D36" s="25">
        <f>(C36-A36)^2</f>
        <v>0.71257824183910212</v>
      </c>
      <c r="E36" s="25" t="str">
        <f>IF(AND(C36&gt;-($S$6),C36&lt;($S$6)),"nicht wetten","")</f>
        <v/>
      </c>
      <c r="F36" t="str">
        <f>IF(AND(E36="",(C36*A36)&gt;0),"gew","verl")</f>
        <v>gew</v>
      </c>
      <c r="G36" t="str">
        <f>IF(E36="",F36,"")</f>
        <v>gew</v>
      </c>
      <c r="K36" s="24">
        <v>0.99049580100000001</v>
      </c>
      <c r="L36" s="27">
        <f>(K36-A36)^2</f>
        <v>9.0329798631600829E-5</v>
      </c>
      <c r="M36" s="26" t="str">
        <f>IF(AND(K36&gt;-($S$6),K36&lt;($S$6)),"nicht wetten","")</f>
        <v>nicht wetten</v>
      </c>
      <c r="N36" t="str">
        <f>IF(AND(M36="",(K36*A36)&gt;0),"gew","verl")</f>
        <v>verl</v>
      </c>
      <c r="O36" t="str">
        <f t="shared" si="0"/>
        <v/>
      </c>
    </row>
    <row r="37" spans="1:18" x14ac:dyDescent="0.25">
      <c r="A37" s="28">
        <v>-1</v>
      </c>
      <c r="C37" s="25">
        <v>-0.82388412099999997</v>
      </c>
      <c r="D37" s="25">
        <f>(C37-A37)^2</f>
        <v>3.1016802835942651E-2</v>
      </c>
      <c r="E37" s="25" t="str">
        <f>IF(AND(C37&gt;-($S$6),C37&lt;($S$6)),"nicht wetten","")</f>
        <v>nicht wetten</v>
      </c>
      <c r="F37" t="str">
        <f>IF(AND(E37="",(C37*A37)&gt;0),"gew","verl")</f>
        <v>verl</v>
      </c>
      <c r="G37" t="str">
        <f>IF(E37="",F37,"")</f>
        <v/>
      </c>
      <c r="K37" s="24">
        <v>-1.05512714</v>
      </c>
      <c r="L37" s="27">
        <f>(K37-A37)^2</f>
        <v>3.0390015645795961E-3</v>
      </c>
      <c r="M37" s="26" t="str">
        <f>IF(AND(K37&gt;-($S$6),K37&lt;($S$6)),"nicht wetten","")</f>
        <v/>
      </c>
      <c r="N37" t="str">
        <f>IF(AND(M37="",(K37*A37)&gt;0),"gew","verl")</f>
        <v>gew</v>
      </c>
      <c r="O37" t="str">
        <f t="shared" si="0"/>
        <v>gew</v>
      </c>
    </row>
    <row r="38" spans="1:18" x14ac:dyDescent="0.25">
      <c r="A38" s="28">
        <v>0</v>
      </c>
      <c r="C38" s="25">
        <v>-0.38229772000000001</v>
      </c>
      <c r="D38" s="25">
        <f>(C38-A38)^2</f>
        <v>0.14615154671719841</v>
      </c>
      <c r="E38" s="25" t="str">
        <f>IF(AND(C38&gt;-($S$6),C38&lt;($S$6)),"nicht wetten","")</f>
        <v>nicht wetten</v>
      </c>
      <c r="F38" t="str">
        <f>IF(AND(E38="",(C38*A38)&gt;0),"gew","verl")</f>
        <v>verl</v>
      </c>
      <c r="G38" t="str">
        <f>IF(E38="",F38,"")</f>
        <v/>
      </c>
      <c r="K38" s="24">
        <v>-0.25718766500000001</v>
      </c>
      <c r="L38" s="27">
        <f>(K38-A38)^2</f>
        <v>6.6145495028152229E-2</v>
      </c>
      <c r="M38" s="26" t="str">
        <f>IF(AND(K38&gt;-($S$6),K38&lt;($S$6)),"nicht wetten","")</f>
        <v>nicht wetten</v>
      </c>
      <c r="N38" t="str">
        <f>IF(AND(M38="",(K38*A38)&gt;0),"gew","verl")</f>
        <v>verl</v>
      </c>
      <c r="O38" t="str">
        <f t="shared" si="0"/>
        <v/>
      </c>
    </row>
    <row r="39" spans="1:18" x14ac:dyDescent="0.25">
      <c r="A39" s="28">
        <v>4</v>
      </c>
      <c r="C39" s="25">
        <v>2.3943613899999998</v>
      </c>
      <c r="D39" s="25">
        <f>(C39-A39)^2</f>
        <v>2.5780753459227328</v>
      </c>
      <c r="E39" s="25" t="str">
        <f>IF(AND(C39&gt;-($S$6),C39&lt;($S$6)),"nicht wetten","")</f>
        <v/>
      </c>
      <c r="F39" t="str">
        <f>IF(AND(E39="",(C39*A39)&gt;0),"gew","verl")</f>
        <v>gew</v>
      </c>
      <c r="G39" t="str">
        <f>IF(E39="",F39,"")</f>
        <v>gew</v>
      </c>
      <c r="K39" s="24">
        <v>4.3622560500000001</v>
      </c>
      <c r="L39" s="27">
        <f>(K39-A39)^2</f>
        <v>0.13122944576160253</v>
      </c>
      <c r="M39" s="26" t="str">
        <f>IF(AND(K39&gt;-($S$6),K39&lt;($S$6)),"nicht wetten","")</f>
        <v/>
      </c>
      <c r="N39" t="str">
        <f>IF(AND(M39="",(K39*A39)&gt;0),"gew","verl")</f>
        <v>gew</v>
      </c>
      <c r="O39" t="str">
        <f t="shared" si="0"/>
        <v>gew</v>
      </c>
    </row>
    <row r="40" spans="1:18" x14ac:dyDescent="0.25">
      <c r="A40" s="28">
        <v>1</v>
      </c>
      <c r="C40" s="25">
        <v>2.265534245</v>
      </c>
      <c r="D40" s="25">
        <f>(C40-A40)^2</f>
        <v>1.6015769252677201</v>
      </c>
      <c r="E40" s="25" t="str">
        <f>IF(AND(C40&gt;-($S$6),C40&lt;($S$6)),"nicht wetten","")</f>
        <v/>
      </c>
      <c r="F40" t="str">
        <f>IF(AND(E40="",(C40*A40)&gt;0),"gew","verl")</f>
        <v>gew</v>
      </c>
      <c r="G40" t="str">
        <f>IF(E40="",F40,"")</f>
        <v>gew</v>
      </c>
      <c r="K40" s="24">
        <v>1.4219613099999999</v>
      </c>
      <c r="L40" s="27">
        <f>(K40-A40)^2</f>
        <v>0.17805134713691603</v>
      </c>
      <c r="M40" s="26" t="str">
        <f>IF(AND(K40&gt;-($S$6),K40&lt;($S$6)),"nicht wetten","")</f>
        <v/>
      </c>
      <c r="N40" t="str">
        <f>IF(AND(M40="",(K40*A40)&gt;0),"gew","verl")</f>
        <v>gew</v>
      </c>
      <c r="O40" t="str">
        <f t="shared" si="0"/>
        <v>gew</v>
      </c>
    </row>
    <row r="41" spans="1:18" x14ac:dyDescent="0.25">
      <c r="A41" s="28">
        <v>-2</v>
      </c>
      <c r="C41" s="25">
        <v>-1.4088915369999999</v>
      </c>
      <c r="D41" s="25">
        <f>(C41-A41)^2</f>
        <v>0.34940921503022249</v>
      </c>
      <c r="E41" s="25" t="str">
        <f>IF(AND(C41&gt;-($S$6),C41&lt;($S$6)),"nicht wetten","")</f>
        <v/>
      </c>
      <c r="F41" t="str">
        <f>IF(AND(E41="",(C41*A41)&gt;0),"gew","verl")</f>
        <v>gew</v>
      </c>
      <c r="G41" t="str">
        <f>IF(E41="",F41,"")</f>
        <v>gew</v>
      </c>
      <c r="K41" s="24">
        <v>-1.95347118</v>
      </c>
      <c r="L41" s="27">
        <f>(K41-A41)^2</f>
        <v>2.1649310905924027E-3</v>
      </c>
      <c r="M41" s="26" t="str">
        <f>IF(AND(K41&gt;-($S$6),K41&lt;($S$6)),"nicht wetten","")</f>
        <v/>
      </c>
      <c r="N41" t="str">
        <f>IF(AND(M41="",(K41*A41)&gt;0),"gew","verl")</f>
        <v>gew</v>
      </c>
      <c r="O41" t="str">
        <f t="shared" si="0"/>
        <v>gew</v>
      </c>
    </row>
    <row r="42" spans="1:18" x14ac:dyDescent="0.25">
      <c r="A42" s="28">
        <v>7</v>
      </c>
      <c r="C42" s="25">
        <v>4.4143004240000003</v>
      </c>
      <c r="D42" s="25">
        <f>(C42-A42)^2</f>
        <v>6.6858422973265776</v>
      </c>
      <c r="E42" s="25" t="str">
        <f>IF(AND(C42&gt;-($S$6),C42&lt;($S$6)),"nicht wetten","")</f>
        <v/>
      </c>
      <c r="F42" t="str">
        <f>IF(AND(E42="",(C42*A42)&gt;0),"gew","verl")</f>
        <v>gew</v>
      </c>
      <c r="G42" t="str">
        <f>IF(E42="",F42,"")</f>
        <v>gew</v>
      </c>
      <c r="K42" s="24">
        <v>4.1254925699999996</v>
      </c>
      <c r="L42" s="27">
        <f>(K42-A42)^2</f>
        <v>8.2627929651252074</v>
      </c>
      <c r="M42" s="26" t="str">
        <f>IF(AND(K42&gt;-($S$6),K42&lt;($S$6)),"nicht wetten","")</f>
        <v/>
      </c>
      <c r="N42" t="str">
        <f>IF(AND(M42="",(K42*A42)&gt;0),"gew","verl")</f>
        <v>gew</v>
      </c>
      <c r="O42" t="str">
        <f t="shared" si="0"/>
        <v>gew</v>
      </c>
    </row>
    <row r="43" spans="1:18" x14ac:dyDescent="0.25">
      <c r="A43" s="28">
        <v>1</v>
      </c>
      <c r="C43" s="25">
        <v>1.6528427240000001</v>
      </c>
      <c r="D43" s="25">
        <f>(C43-A43)^2</f>
        <v>0.42620362227974029</v>
      </c>
      <c r="E43" s="25" t="str">
        <f>IF(AND(C43&gt;-($S$6),C43&lt;($S$6)),"nicht wetten","")</f>
        <v/>
      </c>
      <c r="F43" t="str">
        <f>IF(AND(E43="",(C43*A43)&gt;0),"gew","verl")</f>
        <v>gew</v>
      </c>
      <c r="G43" t="str">
        <f>IF(E43="",F43,"")</f>
        <v>gew</v>
      </c>
      <c r="K43" s="24">
        <v>1.3051617099999999</v>
      </c>
      <c r="L43" s="27">
        <f>(K43-A43)^2</f>
        <v>9.3123669250124053E-2</v>
      </c>
      <c r="M43" s="26" t="str">
        <f>IF(AND(K43&gt;-($S$6),K43&lt;($S$6)),"nicht wetten","")</f>
        <v/>
      </c>
      <c r="N43" t="str">
        <f>IF(AND(M43="",(K43*A43)&gt;0),"gew","verl")</f>
        <v>gew</v>
      </c>
      <c r="O43" t="str">
        <f t="shared" si="0"/>
        <v>gew</v>
      </c>
    </row>
    <row r="44" spans="1:18" x14ac:dyDescent="0.25">
      <c r="A44" s="28">
        <v>-1</v>
      </c>
      <c r="C44" s="25">
        <v>-0.39147518999999997</v>
      </c>
      <c r="D44" s="25">
        <f>(C44-A44)^2</f>
        <v>0.37030244438553611</v>
      </c>
      <c r="E44" s="25" t="str">
        <f>IF(AND(C44&gt;-($S$6),C44&lt;($S$6)),"nicht wetten","")</f>
        <v>nicht wetten</v>
      </c>
      <c r="F44" t="str">
        <f>IF(AND(E44="",(C44*A44)&gt;0),"gew","verl")</f>
        <v>verl</v>
      </c>
      <c r="G44" t="str">
        <f>IF(E44="",F44,"")</f>
        <v/>
      </c>
      <c r="K44" s="24">
        <v>2.9631905300000001E-2</v>
      </c>
      <c r="L44" s="27">
        <f>(K44-A44)^2</f>
        <v>1.0601418604117083</v>
      </c>
      <c r="M44" s="26" t="str">
        <f>IF(AND(K44&gt;-($S$6),K44&lt;($S$6)),"nicht wetten","")</f>
        <v>nicht wetten</v>
      </c>
      <c r="N44" t="str">
        <f>IF(AND(M44="",(K44*A44)&gt;0),"gew","verl")</f>
        <v>verl</v>
      </c>
      <c r="O44" t="str">
        <f t="shared" si="0"/>
        <v/>
      </c>
    </row>
    <row r="45" spans="1:18" x14ac:dyDescent="0.25">
      <c r="A45" s="28">
        <v>0</v>
      </c>
      <c r="C45" s="25">
        <v>-0.49768807599999998</v>
      </c>
      <c r="D45" s="25">
        <f>(C45-A45)^2</f>
        <v>0.24769342099258176</v>
      </c>
      <c r="E45" s="25" t="str">
        <f>IF(AND(C45&gt;-($S$6),C45&lt;($S$6)),"nicht wetten","")</f>
        <v>nicht wetten</v>
      </c>
      <c r="F45" t="str">
        <f>IF(AND(E45="",(C45*A45)&gt;0),"gew","verl")</f>
        <v>verl</v>
      </c>
      <c r="G45" t="str">
        <f>IF(E45="",F45,"")</f>
        <v/>
      </c>
      <c r="K45" s="24">
        <v>0.31803640700000002</v>
      </c>
      <c r="L45" s="27">
        <f>(K45-A45)^2</f>
        <v>0.10114715617746967</v>
      </c>
      <c r="M45" s="26" t="str">
        <f>IF(AND(K45&gt;-($S$6),K45&lt;($S$6)),"nicht wetten","")</f>
        <v>nicht wetten</v>
      </c>
      <c r="N45" t="str">
        <f>IF(AND(M45="",(K45*A45)&gt;0),"gew","verl")</f>
        <v>verl</v>
      </c>
      <c r="O45" t="str">
        <f t="shared" si="0"/>
        <v/>
      </c>
    </row>
    <row r="46" spans="1:18" x14ac:dyDescent="0.25">
      <c r="A46" s="28">
        <v>0</v>
      </c>
      <c r="C46" s="25">
        <v>1.3609595999999999</v>
      </c>
      <c r="D46" s="25">
        <f>(C46-A46)^2</f>
        <v>1.8522110328321599</v>
      </c>
      <c r="E46" s="25" t="str">
        <f>IF(AND(C46&gt;-($S$6),C46&lt;($S$6)),"nicht wetten","")</f>
        <v/>
      </c>
      <c r="F46" t="str">
        <f>IF(AND(E46="",(C46*A46)&gt;0),"gew","verl")</f>
        <v>verl</v>
      </c>
      <c r="G46" t="str">
        <f>IF(E46="",F46,"")</f>
        <v>verl</v>
      </c>
      <c r="K46" s="24">
        <v>1.4125994399999999</v>
      </c>
      <c r="L46" s="27">
        <f>(K46-A46)^2</f>
        <v>1.9954371778883133</v>
      </c>
      <c r="M46" s="26" t="str">
        <f>IF(AND(K46&gt;-($S$6),K46&lt;($S$6)),"nicht wetten","")</f>
        <v/>
      </c>
      <c r="N46" t="str">
        <f>IF(AND(M46="",(K46*A46)&gt;0),"gew","verl")</f>
        <v>verl</v>
      </c>
      <c r="O46" t="str">
        <f t="shared" si="0"/>
        <v>verl</v>
      </c>
    </row>
    <row r="47" spans="1:18" x14ac:dyDescent="0.25">
      <c r="A47" s="28">
        <v>5</v>
      </c>
      <c r="C47" s="25">
        <v>3.0093281909999998</v>
      </c>
      <c r="D47" s="25">
        <f>(C47-A47)^2</f>
        <v>3.9627742511473332</v>
      </c>
      <c r="E47" s="25" t="str">
        <f>IF(AND(C47&gt;-($S$6),C47&lt;($S$6)),"nicht wetten","")</f>
        <v/>
      </c>
      <c r="F47" t="str">
        <f>IF(AND(E47="",(C47*A47)&gt;0),"gew","verl")</f>
        <v>gew</v>
      </c>
      <c r="G47" t="str">
        <f>IF(E47="",F47,"")</f>
        <v>gew</v>
      </c>
      <c r="K47" s="24">
        <v>4.9587316499999998</v>
      </c>
      <c r="L47" s="27">
        <f>(K47-A47)^2</f>
        <v>1.7030767117225145E-3</v>
      </c>
      <c r="M47" s="26" t="str">
        <f>IF(AND(K47&gt;-($S$6),K47&lt;($S$6)),"nicht wetten","")</f>
        <v/>
      </c>
      <c r="N47" t="str">
        <f>IF(AND(M47="",(K47*A47)&gt;0),"gew","verl")</f>
        <v>gew</v>
      </c>
      <c r="O47" t="str">
        <f t="shared" si="0"/>
        <v>gew</v>
      </c>
    </row>
    <row r="48" spans="1:18" x14ac:dyDescent="0.25">
      <c r="A48" s="28">
        <v>2</v>
      </c>
      <c r="C48" s="25">
        <v>1.648540927</v>
      </c>
      <c r="D48" s="25">
        <f>(C48-A48)^2</f>
        <v>0.12352347999401933</v>
      </c>
      <c r="E48" s="25" t="str">
        <f>IF(AND(C48&gt;-($S$6),C48&lt;($S$6)),"nicht wetten","")</f>
        <v/>
      </c>
      <c r="F48" t="str">
        <f>IF(AND(E48="",(C48*A48)&gt;0),"gew","verl")</f>
        <v>gew</v>
      </c>
      <c r="G48" t="str">
        <f>IF(E48="",F48,"")</f>
        <v>gew</v>
      </c>
      <c r="K48" s="24">
        <v>2.4001517300000001</v>
      </c>
      <c r="L48" s="27">
        <f>(K48-A48)^2</f>
        <v>0.16012140702199301</v>
      </c>
      <c r="M48" s="26" t="str">
        <f>IF(AND(K48&gt;-($S$6),K48&lt;($S$6)),"nicht wetten","")</f>
        <v/>
      </c>
      <c r="N48" t="str">
        <f>IF(AND(M48="",(K48*A48)&gt;0),"gew","verl")</f>
        <v>gew</v>
      </c>
      <c r="O48" t="str">
        <f t="shared" si="0"/>
        <v>gew</v>
      </c>
    </row>
    <row r="49" spans="1:15" x14ac:dyDescent="0.25">
      <c r="A49" s="28">
        <v>2</v>
      </c>
      <c r="C49" s="25">
        <v>1.6514640000000001E-2</v>
      </c>
      <c r="D49" s="25">
        <f>(C49-A49)^2</f>
        <v>3.9342141733343294</v>
      </c>
      <c r="E49" s="25" t="str">
        <f>IF(AND(C49&gt;-($S$6),C49&lt;($S$6)),"nicht wetten","")</f>
        <v>nicht wetten</v>
      </c>
      <c r="F49" t="str">
        <f>IF(AND(E49="",(C49*A49)&gt;0),"gew","verl")</f>
        <v>verl</v>
      </c>
      <c r="G49" t="str">
        <f>IF(E49="",F49,"")</f>
        <v/>
      </c>
      <c r="K49" s="24">
        <v>-9.2347040800000002E-2</v>
      </c>
      <c r="L49" s="27">
        <f>(K49-A49)^2</f>
        <v>4.3779161391445172</v>
      </c>
      <c r="M49" s="26" t="str">
        <f>IF(AND(K49&gt;-($S$6),K49&lt;($S$6)),"nicht wetten","")</f>
        <v>nicht wetten</v>
      </c>
      <c r="N49" t="str">
        <f>IF(AND(M49="",(K49*A49)&gt;0),"gew","verl")</f>
        <v>verl</v>
      </c>
      <c r="O49" t="str">
        <f t="shared" si="0"/>
        <v/>
      </c>
    </row>
    <row r="50" spans="1:15" x14ac:dyDescent="0.25">
      <c r="A50" s="28">
        <v>1</v>
      </c>
      <c r="C50" s="25">
        <v>-0.63477319300000001</v>
      </c>
      <c r="D50" s="25">
        <f>(C50-A50)^2</f>
        <v>2.6724833925514151</v>
      </c>
      <c r="E50" s="25" t="str">
        <f>IF(AND(C50&gt;-($S$6),C50&lt;($S$6)),"nicht wetten","")</f>
        <v>nicht wetten</v>
      </c>
      <c r="F50" t="str">
        <f>IF(AND(E50="",(C50*A50)&gt;0),"gew","verl")</f>
        <v>verl</v>
      </c>
      <c r="G50" t="str">
        <f>IF(E50="",F50,"")</f>
        <v/>
      </c>
      <c r="K50" s="24">
        <v>1.4378979199999999</v>
      </c>
      <c r="L50" s="27">
        <f>(K50-A50)^2</f>
        <v>0.19175458834032635</v>
      </c>
      <c r="M50" s="26" t="str">
        <f>IF(AND(K50&gt;-($S$6),K50&lt;($S$6)),"nicht wetten","")</f>
        <v/>
      </c>
      <c r="N50" t="str">
        <f>IF(AND(M50="",(K50*A50)&gt;0),"gew","verl")</f>
        <v>gew</v>
      </c>
      <c r="O50" t="str">
        <f t="shared" si="0"/>
        <v>gew</v>
      </c>
    </row>
    <row r="51" spans="1:15" x14ac:dyDescent="0.25">
      <c r="A51" s="28">
        <v>3</v>
      </c>
      <c r="C51" s="25">
        <v>1.078805139</v>
      </c>
      <c r="D51" s="25">
        <f>(C51-A51)^2</f>
        <v>3.6909896939328095</v>
      </c>
      <c r="E51" s="25" t="str">
        <f>IF(AND(C51&gt;-($S$6),C51&lt;($S$6)),"nicht wetten","")</f>
        <v/>
      </c>
      <c r="F51" t="str">
        <f>IF(AND(E51="",(C51*A51)&gt;0),"gew","verl")</f>
        <v>gew</v>
      </c>
      <c r="G51" t="str">
        <f>IF(E51="",F51,"")</f>
        <v>gew</v>
      </c>
      <c r="K51" s="24">
        <v>1.3443716800000001</v>
      </c>
      <c r="L51" s="27">
        <f>(K51-A51)^2</f>
        <v>2.741105133986022</v>
      </c>
      <c r="M51" s="26" t="str">
        <f>IF(AND(K51&gt;-($S$6),K51&lt;($S$6)),"nicht wetten","")</f>
        <v/>
      </c>
      <c r="N51" t="str">
        <f>IF(AND(M51="",(K51*A51)&gt;0),"gew","verl")</f>
        <v>gew</v>
      </c>
      <c r="O51" t="str">
        <f t="shared" si="0"/>
        <v>gew</v>
      </c>
    </row>
    <row r="52" spans="1:15" x14ac:dyDescent="0.25">
      <c r="A52" s="28">
        <v>-4</v>
      </c>
      <c r="C52" s="25">
        <v>-0.73095694099999997</v>
      </c>
      <c r="D52" s="25">
        <f>(C52-A52)^2</f>
        <v>10.686642521596077</v>
      </c>
      <c r="E52" s="25" t="str">
        <f>IF(AND(C52&gt;-($S$6),C52&lt;($S$6)),"nicht wetten","")</f>
        <v>nicht wetten</v>
      </c>
      <c r="F52" t="str">
        <f>IF(AND(E52="",(C52*A52)&gt;0),"gew","verl")</f>
        <v>verl</v>
      </c>
      <c r="G52" t="str">
        <f>IF(E52="",F52,"")</f>
        <v/>
      </c>
      <c r="K52" s="24">
        <v>-3.5984733100000001</v>
      </c>
      <c r="L52" s="27">
        <f>(K52-A52)^2</f>
        <v>0.16122368278235599</v>
      </c>
      <c r="M52" s="26" t="str">
        <f>IF(AND(K52&gt;-($S$6),K52&lt;($S$6)),"nicht wetten","")</f>
        <v/>
      </c>
      <c r="N52" t="str">
        <f>IF(AND(M52="",(K52*A52)&gt;0),"gew","verl")</f>
        <v>gew</v>
      </c>
      <c r="O52" t="str">
        <f t="shared" si="0"/>
        <v>gew</v>
      </c>
    </row>
    <row r="53" spans="1:15" x14ac:dyDescent="0.25">
      <c r="A53" s="28">
        <v>0</v>
      </c>
      <c r="C53" s="25">
        <v>-1.1015524940000001</v>
      </c>
      <c r="D53" s="25">
        <f>(C53-A53)^2</f>
        <v>1.2134178970376204</v>
      </c>
      <c r="E53" s="25" t="str">
        <f>IF(AND(C53&gt;-($S$6),C53&lt;($S$6)),"nicht wetten","")</f>
        <v/>
      </c>
      <c r="F53" t="str">
        <f>IF(AND(E53="",(C53*A53)&gt;0),"gew","verl")</f>
        <v>verl</v>
      </c>
      <c r="G53" t="str">
        <f>IF(E53="",F53,"")</f>
        <v>verl</v>
      </c>
      <c r="K53" s="24">
        <v>-0.56280726199999997</v>
      </c>
      <c r="L53" s="27">
        <f>(K53-A53)^2</f>
        <v>0.31675201415993659</v>
      </c>
      <c r="M53" s="26" t="str">
        <f>IF(AND(K53&gt;-($S$6),K53&lt;($S$6)),"nicht wetten","")</f>
        <v>nicht wetten</v>
      </c>
      <c r="N53" t="str">
        <f>IF(AND(M53="",(K53*A53)&gt;0),"gew","verl")</f>
        <v>verl</v>
      </c>
      <c r="O53" t="str">
        <f t="shared" si="0"/>
        <v/>
      </c>
    </row>
    <row r="54" spans="1:15" x14ac:dyDescent="0.25">
      <c r="A54" s="28">
        <v>2</v>
      </c>
      <c r="C54" s="25">
        <v>1.674372534</v>
      </c>
      <c r="D54" s="25">
        <f>(C54-A54)^2</f>
        <v>0.10603324661358118</v>
      </c>
      <c r="E54" s="25" t="str">
        <f>IF(AND(C54&gt;-($S$6),C54&lt;($S$6)),"nicht wetten","")</f>
        <v/>
      </c>
      <c r="F54" t="str">
        <f>IF(AND(E54="",(C54*A54)&gt;0),"gew","verl")</f>
        <v>gew</v>
      </c>
      <c r="G54" t="str">
        <f>IF(E54="",F54,"")</f>
        <v>gew</v>
      </c>
      <c r="K54" s="24">
        <v>2.2028462900000001</v>
      </c>
      <c r="L54" s="27">
        <f>(K54-A54)^2</f>
        <v>4.1146617366764136E-2</v>
      </c>
      <c r="M54" s="26" t="str">
        <f>IF(AND(K54&gt;-($S$6),K54&lt;($S$6)),"nicht wetten","")</f>
        <v/>
      </c>
      <c r="N54" t="str">
        <f>IF(AND(M54="",(K54*A54)&gt;0),"gew","verl")</f>
        <v>gew</v>
      </c>
      <c r="O54" t="str">
        <f t="shared" si="0"/>
        <v>gew</v>
      </c>
    </row>
    <row r="55" spans="1:15" x14ac:dyDescent="0.25">
      <c r="A55" s="28">
        <v>2</v>
      </c>
      <c r="C55" s="25">
        <v>0.71228860900000002</v>
      </c>
      <c r="D55" s="25">
        <f>(C55-A55)^2</f>
        <v>1.6582006265111549</v>
      </c>
      <c r="E55" s="25" t="str">
        <f>IF(AND(C55&gt;-($S$6),C55&lt;($S$6)),"nicht wetten","")</f>
        <v>nicht wetten</v>
      </c>
      <c r="F55" t="str">
        <f>IF(AND(E55="",(C55*A55)&gt;0),"gew","verl")</f>
        <v>verl</v>
      </c>
      <c r="G55" t="str">
        <f>IF(E55="",F55,"")</f>
        <v/>
      </c>
      <c r="K55" s="24">
        <v>2.6055164300000002</v>
      </c>
      <c r="L55" s="27">
        <f>(K55-A55)^2</f>
        <v>0.36665014699994514</v>
      </c>
      <c r="M55" s="26" t="str">
        <f>IF(AND(K55&gt;-($S$6),K55&lt;($S$6)),"nicht wetten","")</f>
        <v/>
      </c>
      <c r="N55" t="str">
        <f>IF(AND(M55="",(K55*A55)&gt;0),"gew","verl")</f>
        <v>gew</v>
      </c>
      <c r="O55" t="str">
        <f t="shared" si="0"/>
        <v>gew</v>
      </c>
    </row>
    <row r="56" spans="1:15" x14ac:dyDescent="0.25">
      <c r="A56" s="28">
        <v>-2</v>
      </c>
      <c r="C56" s="25">
        <v>-1.469503067</v>
      </c>
      <c r="D56" s="25">
        <f>(C56-A56)^2</f>
        <v>0.2814269959224065</v>
      </c>
      <c r="E56" s="25" t="str">
        <f>IF(AND(C56&gt;-($S$6),C56&lt;($S$6)),"nicht wetten","")</f>
        <v/>
      </c>
      <c r="F56" t="str">
        <f>IF(AND(E56="",(C56*A56)&gt;0),"gew","verl")</f>
        <v>gew</v>
      </c>
      <c r="G56" t="str">
        <f>IF(E56="",F56,"")</f>
        <v>gew</v>
      </c>
      <c r="K56" s="24">
        <v>-3.6240994899999999</v>
      </c>
      <c r="L56" s="27">
        <f>(K56-A56)^2</f>
        <v>2.6376991534182599</v>
      </c>
      <c r="M56" s="26" t="str">
        <f>IF(AND(K56&gt;-($S$6),K56&lt;($S$6)),"nicht wetten","")</f>
        <v/>
      </c>
      <c r="N56" t="str">
        <f>IF(AND(M56="",(K56*A56)&gt;0),"gew","verl")</f>
        <v>gew</v>
      </c>
      <c r="O56" t="str">
        <f t="shared" si="0"/>
        <v>gew</v>
      </c>
    </row>
    <row r="57" spans="1:15" x14ac:dyDescent="0.25">
      <c r="A57" s="28">
        <v>2</v>
      </c>
      <c r="C57" s="25">
        <v>1.7054505149999999</v>
      </c>
      <c r="D57" s="25">
        <f>(C57-A57)^2</f>
        <v>8.675939911376529E-2</v>
      </c>
      <c r="E57" s="25" t="str">
        <f>IF(AND(C57&gt;-($S$6),C57&lt;($S$6)),"nicht wetten","")</f>
        <v/>
      </c>
      <c r="F57" t="str">
        <f>IF(AND(E57="",(C57*A57)&gt;0),"gew","verl")</f>
        <v>gew</v>
      </c>
      <c r="G57" t="str">
        <f>IF(E57="",F57,"")</f>
        <v>gew</v>
      </c>
      <c r="K57" s="24">
        <v>2.6813337800000001</v>
      </c>
      <c r="L57" s="27">
        <f>(K57-A57)^2</f>
        <v>0.46421571976908854</v>
      </c>
      <c r="M57" s="26" t="str">
        <f>IF(AND(K57&gt;-($S$6),K57&lt;($S$6)),"nicht wetten","")</f>
        <v/>
      </c>
      <c r="N57" t="str">
        <f>IF(AND(M57="",(K57*A57)&gt;0),"gew","verl")</f>
        <v>gew</v>
      </c>
      <c r="O57" t="str">
        <f t="shared" si="0"/>
        <v>gew</v>
      </c>
    </row>
    <row r="58" spans="1:15" x14ac:dyDescent="0.25">
      <c r="A58" s="28">
        <v>3</v>
      </c>
      <c r="C58" s="25">
        <v>2.0117303099999999</v>
      </c>
      <c r="D58" s="25">
        <f>(C58-A58)^2</f>
        <v>0.97667698017269633</v>
      </c>
      <c r="E58" s="25" t="str">
        <f>IF(AND(C58&gt;-($S$6),C58&lt;($S$6)),"nicht wetten","")</f>
        <v/>
      </c>
      <c r="F58" t="str">
        <f>IF(AND(E58="",(C58*A58)&gt;0),"gew","verl")</f>
        <v>gew</v>
      </c>
      <c r="G58" t="str">
        <f>IF(E58="",F58,"")</f>
        <v>gew</v>
      </c>
      <c r="K58" s="24">
        <v>1.05362892</v>
      </c>
      <c r="L58" s="27">
        <f>(K58-A58)^2</f>
        <v>3.7883603810603663</v>
      </c>
      <c r="M58" s="26" t="str">
        <f>IF(AND(K58&gt;-($S$6),K58&lt;($S$6)),"nicht wetten","")</f>
        <v/>
      </c>
      <c r="N58" t="str">
        <f>IF(AND(M58="",(K58*A58)&gt;0),"gew","verl")</f>
        <v>gew</v>
      </c>
      <c r="O58" t="str">
        <f t="shared" si="0"/>
        <v>gew</v>
      </c>
    </row>
    <row r="59" spans="1:15" x14ac:dyDescent="0.25">
      <c r="A59" s="28">
        <v>0</v>
      </c>
      <c r="C59" s="25">
        <v>-1.3790180350000001</v>
      </c>
      <c r="D59" s="25">
        <f>(C59-A59)^2</f>
        <v>1.9016907408552615</v>
      </c>
      <c r="E59" s="25" t="str">
        <f>IF(AND(C59&gt;-($S$6),C59&lt;($S$6)),"nicht wetten","")</f>
        <v/>
      </c>
      <c r="F59" t="str">
        <f>IF(AND(E59="",(C59*A59)&gt;0),"gew","verl")</f>
        <v>verl</v>
      </c>
      <c r="G59" t="str">
        <f>IF(E59="",F59,"")</f>
        <v>verl</v>
      </c>
      <c r="K59" s="24">
        <v>-0.43938213599999998</v>
      </c>
      <c r="L59" s="27">
        <f>(K59-A59)^2</f>
        <v>0.19305666143592248</v>
      </c>
      <c r="M59" s="26" t="str">
        <f>IF(AND(K59&gt;-($S$6),K59&lt;($S$6)),"nicht wetten","")</f>
        <v>nicht wetten</v>
      </c>
      <c r="N59" t="str">
        <f>IF(AND(M59="",(K59*A59)&gt;0),"gew","verl")</f>
        <v>verl</v>
      </c>
      <c r="O59" t="str">
        <f t="shared" si="0"/>
        <v/>
      </c>
    </row>
    <row r="60" spans="1:15" x14ac:dyDescent="0.25">
      <c r="A60" s="28">
        <v>-3</v>
      </c>
      <c r="C60" s="25">
        <v>-1.3442781450000001</v>
      </c>
      <c r="D60" s="25">
        <f>(C60-A60)^2</f>
        <v>2.7414148611246407</v>
      </c>
      <c r="E60" s="25" t="str">
        <f>IF(AND(C60&gt;-($S$6),C60&lt;($S$6)),"nicht wetten","")</f>
        <v/>
      </c>
      <c r="F60" t="str">
        <f>IF(AND(E60="",(C60*A60)&gt;0),"gew","verl")</f>
        <v>gew</v>
      </c>
      <c r="G60" t="str">
        <f>IF(E60="",F60,"")</f>
        <v>gew</v>
      </c>
      <c r="K60" s="24">
        <v>1.07084107</v>
      </c>
      <c r="L60" s="27">
        <f>(K60-A60)^2</f>
        <v>16.571747017198746</v>
      </c>
      <c r="M60" s="26" t="str">
        <f>IF(AND(K60&gt;-($S$6),K60&lt;($S$6)),"nicht wetten","")</f>
        <v/>
      </c>
      <c r="N60" t="str">
        <f>IF(AND(M60="",(K60*A60)&gt;0),"gew","verl")</f>
        <v>verl</v>
      </c>
      <c r="O60" t="str">
        <f t="shared" si="0"/>
        <v>verl</v>
      </c>
    </row>
    <row r="61" spans="1:15" x14ac:dyDescent="0.25">
      <c r="A61" s="28">
        <v>1</v>
      </c>
      <c r="C61" s="25">
        <v>1.308052835</v>
      </c>
      <c r="D61" s="25">
        <f>(C61-A61)^2</f>
        <v>9.4896549151537238E-2</v>
      </c>
      <c r="E61" s="25" t="str">
        <f>IF(AND(C61&gt;-($S$6),C61&lt;($S$6)),"nicht wetten","")</f>
        <v/>
      </c>
      <c r="F61" t="str">
        <f>IF(AND(E61="",(C61*A61)&gt;0),"gew","verl")</f>
        <v>gew</v>
      </c>
      <c r="G61" t="str">
        <f>IF(E61="",F61,"")</f>
        <v>gew</v>
      </c>
      <c r="K61" s="24">
        <v>1.5988857700000001</v>
      </c>
      <c r="L61" s="27">
        <f>(K61-A61)^2</f>
        <v>0.358664165508493</v>
      </c>
      <c r="M61" s="26" t="str">
        <f>IF(AND(K61&gt;-($S$6),K61&lt;($S$6)),"nicht wetten","")</f>
        <v/>
      </c>
      <c r="N61" t="str">
        <f>IF(AND(M61="",(K61*A61)&gt;0),"gew","verl")</f>
        <v>gew</v>
      </c>
      <c r="O61" t="str">
        <f t="shared" si="0"/>
        <v>gew</v>
      </c>
    </row>
    <row r="62" spans="1:15" x14ac:dyDescent="0.25">
      <c r="A62" s="28">
        <v>4</v>
      </c>
      <c r="C62" s="25">
        <v>1.160781871</v>
      </c>
      <c r="D62" s="25">
        <f>(C62-A62)^2</f>
        <v>8.0611595840422599</v>
      </c>
      <c r="E62" s="25" t="str">
        <f>IF(AND(C62&gt;-($S$6),C62&lt;($S$6)),"nicht wetten","")</f>
        <v/>
      </c>
      <c r="F62" t="str">
        <f>IF(AND(E62="",(C62*A62)&gt;0),"gew","verl")</f>
        <v>gew</v>
      </c>
      <c r="G62" t="str">
        <f>IF(E62="",F62,"")</f>
        <v>gew</v>
      </c>
      <c r="K62" s="24">
        <v>3.9073228800000002</v>
      </c>
      <c r="L62" s="27">
        <f>(K62-A62)^2</f>
        <v>8.5890485714943694E-3</v>
      </c>
      <c r="M62" s="26" t="str">
        <f>IF(AND(K62&gt;-($S$6),K62&lt;($S$6)),"nicht wetten","")</f>
        <v/>
      </c>
      <c r="N62" t="str">
        <f>IF(AND(M62="",(K62*A62)&gt;0),"gew","verl")</f>
        <v>gew</v>
      </c>
      <c r="O62" t="str">
        <f t="shared" si="0"/>
        <v>gew</v>
      </c>
    </row>
    <row r="63" spans="1:15" x14ac:dyDescent="0.25">
      <c r="A63" s="28">
        <v>0</v>
      </c>
      <c r="C63" s="25">
        <v>-2.8517523999999999E-2</v>
      </c>
      <c r="D63" s="25">
        <f>(C63-A63)^2</f>
        <v>8.1324917509057598E-4</v>
      </c>
      <c r="E63" s="25" t="str">
        <f>IF(AND(C63&gt;-($S$6),C63&lt;($S$6)),"nicht wetten","")</f>
        <v>nicht wetten</v>
      </c>
      <c r="F63" t="str">
        <f>IF(AND(E63="",(C63*A63)&gt;0),"gew","verl")</f>
        <v>verl</v>
      </c>
      <c r="G63" t="str">
        <f>IF(E63="",F63,"")</f>
        <v/>
      </c>
      <c r="K63" s="24">
        <v>2.5654468499999998</v>
      </c>
      <c r="L63" s="27">
        <f>(K63-A63)^2</f>
        <v>6.5815175401749215</v>
      </c>
      <c r="M63" s="26" t="str">
        <f>IF(AND(K63&gt;-($S$6),K63&lt;($S$6)),"nicht wetten","")</f>
        <v/>
      </c>
      <c r="N63" t="str">
        <f>IF(AND(M63="",(K63*A63)&gt;0),"gew","verl")</f>
        <v>verl</v>
      </c>
      <c r="O63" t="str">
        <f t="shared" si="0"/>
        <v>verl</v>
      </c>
    </row>
    <row r="64" spans="1:15" x14ac:dyDescent="0.25">
      <c r="A64" s="28">
        <v>3</v>
      </c>
      <c r="C64" s="25">
        <v>1.1519023610000001</v>
      </c>
      <c r="D64" s="25">
        <f>(C64-A64)^2</f>
        <v>3.415464883277374</v>
      </c>
      <c r="E64" s="25" t="str">
        <f>IF(AND(C64&gt;-($S$6),C64&lt;($S$6)),"nicht wetten","")</f>
        <v/>
      </c>
      <c r="F64" t="str">
        <f>IF(AND(E64="",(C64*A64)&gt;0),"gew","verl")</f>
        <v>gew</v>
      </c>
      <c r="G64" t="str">
        <f>IF(E64="",F64,"")</f>
        <v>gew</v>
      </c>
      <c r="K64" s="24">
        <v>3.2979938999999998</v>
      </c>
      <c r="L64" s="27">
        <f>(K64-A64)^2</f>
        <v>8.8800364437209886E-2</v>
      </c>
      <c r="M64" s="26" t="str">
        <f>IF(AND(K64&gt;-($S$6),K64&lt;($S$6)),"nicht wetten","")</f>
        <v/>
      </c>
      <c r="N64" t="str">
        <f>IF(AND(M64="",(K64*A64)&gt;0),"gew","verl")</f>
        <v>gew</v>
      </c>
      <c r="O64" t="str">
        <f t="shared" si="0"/>
        <v>gew</v>
      </c>
    </row>
    <row r="65" spans="1:15" x14ac:dyDescent="0.25">
      <c r="A65" s="28">
        <v>0</v>
      </c>
      <c r="C65" s="25">
        <v>-0.466423007</v>
      </c>
      <c r="D65" s="25">
        <f>(C65-A65)^2</f>
        <v>0.21755042145892206</v>
      </c>
      <c r="E65" s="25" t="str">
        <f>IF(AND(C65&gt;-($S$6),C65&lt;($S$6)),"nicht wetten","")</f>
        <v>nicht wetten</v>
      </c>
      <c r="F65" t="str">
        <f>IF(AND(E65="",(C65*A65)&gt;0),"gew","verl")</f>
        <v>verl</v>
      </c>
      <c r="G65" t="str">
        <f>IF(E65="",F65,"")</f>
        <v/>
      </c>
      <c r="K65" s="24">
        <v>0.76509714100000004</v>
      </c>
      <c r="L65" s="27">
        <f>(K65-A65)^2</f>
        <v>0.58537363516637397</v>
      </c>
      <c r="M65" s="26" t="str">
        <f>IF(AND(K65&gt;-($S$6),K65&lt;($S$6)),"nicht wetten","")</f>
        <v>nicht wetten</v>
      </c>
      <c r="N65" t="str">
        <f>IF(AND(M65="",(K65*A65)&gt;0),"gew","verl")</f>
        <v>verl</v>
      </c>
      <c r="O65" t="str">
        <f t="shared" si="0"/>
        <v/>
      </c>
    </row>
    <row r="66" spans="1:15" x14ac:dyDescent="0.25">
      <c r="A66" s="28">
        <v>-1</v>
      </c>
      <c r="C66" s="25">
        <v>-0.43747607999999999</v>
      </c>
      <c r="D66" s="25">
        <f>(C66-A66)^2</f>
        <v>0.31643316057216647</v>
      </c>
      <c r="E66" s="25" t="str">
        <f>IF(AND(C66&gt;-($S$6),C66&lt;($S$6)),"nicht wetten","")</f>
        <v>nicht wetten</v>
      </c>
      <c r="F66" t="str">
        <f>IF(AND(E66="",(C66*A66)&gt;0),"gew","verl")</f>
        <v>verl</v>
      </c>
      <c r="G66" t="str">
        <f>IF(E66="",F66,"")</f>
        <v/>
      </c>
      <c r="K66" s="24">
        <v>-1.2945317000000001</v>
      </c>
      <c r="L66" s="27">
        <f>(K66-A66)^2</f>
        <v>8.6748922304890036E-2</v>
      </c>
      <c r="M66" s="26" t="str">
        <f>IF(AND(K66&gt;-($S$6),K66&lt;($S$6)),"nicht wetten","")</f>
        <v/>
      </c>
      <c r="N66" t="str">
        <f>IF(AND(M66="",(K66*A66)&gt;0),"gew","verl")</f>
        <v>gew</v>
      </c>
      <c r="O66" t="str">
        <f t="shared" ref="O66:O129" si="1">IF(M66="",N66,"")</f>
        <v>gew</v>
      </c>
    </row>
    <row r="67" spans="1:15" x14ac:dyDescent="0.25">
      <c r="A67" s="28">
        <v>-1</v>
      </c>
      <c r="C67" s="25">
        <v>-0.80716252499999996</v>
      </c>
      <c r="D67" s="25">
        <f>(C67-A67)^2</f>
        <v>3.7186291764375635E-2</v>
      </c>
      <c r="E67" s="25" t="str">
        <f>IF(AND(C67&gt;-($S$6),C67&lt;($S$6)),"nicht wetten","")</f>
        <v>nicht wetten</v>
      </c>
      <c r="F67" t="str">
        <f>IF(AND(E67="",(C67*A67)&gt;0),"gew","verl")</f>
        <v>verl</v>
      </c>
      <c r="G67" t="str">
        <f>IF(E67="",F67,"")</f>
        <v/>
      </c>
      <c r="K67" s="24">
        <v>0.87549191699999995</v>
      </c>
      <c r="L67" s="27">
        <f>(K67-A67)^2</f>
        <v>3.5174699307323345</v>
      </c>
      <c r="M67" s="26" t="str">
        <f>IF(AND(K67&gt;-($S$6),K67&lt;($S$6)),"nicht wetten","")</f>
        <v>nicht wetten</v>
      </c>
      <c r="N67" t="str">
        <f>IF(AND(M67="",(K67*A67)&gt;0),"gew","verl")</f>
        <v>verl</v>
      </c>
      <c r="O67" t="str">
        <f t="shared" si="1"/>
        <v/>
      </c>
    </row>
    <row r="68" spans="1:15" x14ac:dyDescent="0.25">
      <c r="A68" s="28">
        <v>0</v>
      </c>
      <c r="C68" s="25">
        <v>-0.17414301200000001</v>
      </c>
      <c r="D68" s="25">
        <f>(C68-A68)^2</f>
        <v>3.0325788628432149E-2</v>
      </c>
      <c r="E68" s="25" t="str">
        <f>IF(AND(C68&gt;-($S$6),C68&lt;($S$6)),"nicht wetten","")</f>
        <v>nicht wetten</v>
      </c>
      <c r="F68" t="str">
        <f>IF(AND(E68="",(C68*A68)&gt;0),"gew","verl")</f>
        <v>verl</v>
      </c>
      <c r="G68" t="str">
        <f>IF(E68="",F68,"")</f>
        <v/>
      </c>
      <c r="K68" s="24">
        <v>0.25855171700000001</v>
      </c>
      <c r="L68" s="27">
        <f>(K68-A68)^2</f>
        <v>6.6848990363648095E-2</v>
      </c>
      <c r="M68" s="26" t="str">
        <f>IF(AND(K68&gt;-($S$6),K68&lt;($S$6)),"nicht wetten","")</f>
        <v>nicht wetten</v>
      </c>
      <c r="N68" t="str">
        <f>IF(AND(M68="",(K68*A68)&gt;0),"gew","verl")</f>
        <v>verl</v>
      </c>
      <c r="O68" t="str">
        <f t="shared" si="1"/>
        <v/>
      </c>
    </row>
    <row r="69" spans="1:15" x14ac:dyDescent="0.25">
      <c r="A69" s="28">
        <v>2</v>
      </c>
      <c r="C69" s="25">
        <v>-0.30078315900000002</v>
      </c>
      <c r="D69" s="25">
        <f>(C69-A69)^2</f>
        <v>5.293603144738019</v>
      </c>
      <c r="E69" s="25" t="str">
        <f>IF(AND(C69&gt;-($S$6),C69&lt;($S$6)),"nicht wetten","")</f>
        <v>nicht wetten</v>
      </c>
      <c r="F69" t="str">
        <f>IF(AND(E69="",(C69*A69)&gt;0),"gew","verl")</f>
        <v>verl</v>
      </c>
      <c r="G69" t="str">
        <f>IF(E69="",F69,"")</f>
        <v/>
      </c>
      <c r="K69" s="24">
        <v>0.73220807300000001</v>
      </c>
      <c r="L69" s="27">
        <f>(K69-A69)^2</f>
        <v>1.6072963701663734</v>
      </c>
      <c r="M69" s="26" t="str">
        <f>IF(AND(K69&gt;-($S$6),K69&lt;($S$6)),"nicht wetten","")</f>
        <v>nicht wetten</v>
      </c>
      <c r="N69" t="str">
        <f>IF(AND(M69="",(K69*A69)&gt;0),"gew","verl")</f>
        <v>verl</v>
      </c>
      <c r="O69" t="str">
        <f t="shared" si="1"/>
        <v/>
      </c>
    </row>
    <row r="70" spans="1:15" x14ac:dyDescent="0.25">
      <c r="A70" s="28">
        <v>-1</v>
      </c>
      <c r="C70" s="25">
        <v>-0.34667752099999999</v>
      </c>
      <c r="D70" s="25">
        <f>(C70-A70)^2</f>
        <v>0.4268302615667055</v>
      </c>
      <c r="E70" s="25" t="str">
        <f>IF(AND(C70&gt;-($S$6),C70&lt;($S$6)),"nicht wetten","")</f>
        <v>nicht wetten</v>
      </c>
      <c r="F70" t="str">
        <f>IF(AND(E70="",(C70*A70)&gt;0),"gew","verl")</f>
        <v>verl</v>
      </c>
      <c r="G70" t="str">
        <f>IF(E70="",F70,"")</f>
        <v/>
      </c>
      <c r="K70" s="24">
        <v>4.7131724700000002E-2</v>
      </c>
      <c r="L70" s="27">
        <f>(K70-A70)^2</f>
        <v>1.0964848488731966</v>
      </c>
      <c r="M70" s="26" t="str">
        <f>IF(AND(K70&gt;-($S$6),K70&lt;($S$6)),"nicht wetten","")</f>
        <v>nicht wetten</v>
      </c>
      <c r="N70" t="str">
        <f>IF(AND(M70="",(K70*A70)&gt;0),"gew","verl")</f>
        <v>verl</v>
      </c>
      <c r="O70" t="str">
        <f t="shared" si="1"/>
        <v/>
      </c>
    </row>
    <row r="71" spans="1:15" x14ac:dyDescent="0.25">
      <c r="A71" s="28">
        <v>-2</v>
      </c>
      <c r="C71" s="25">
        <v>-1.176031727</v>
      </c>
      <c r="D71" s="25">
        <f>(C71-A71)^2</f>
        <v>0.67892371491060244</v>
      </c>
      <c r="E71" s="25" t="str">
        <f>IF(AND(C71&gt;-($S$6),C71&lt;($S$6)),"nicht wetten","")</f>
        <v/>
      </c>
      <c r="F71" t="str">
        <f>IF(AND(E71="",(C71*A71)&gt;0),"gew","verl")</f>
        <v>gew</v>
      </c>
      <c r="G71" t="str">
        <f>IF(E71="",F71,"")</f>
        <v>gew</v>
      </c>
      <c r="K71" s="24">
        <v>-1.64584804</v>
      </c>
      <c r="L71" s="27">
        <f>(K71-A71)^2</f>
        <v>0.12542361077184164</v>
      </c>
      <c r="M71" s="26" t="str">
        <f>IF(AND(K71&gt;-($S$6),K71&lt;($S$6)),"nicht wetten","")</f>
        <v/>
      </c>
      <c r="N71" t="str">
        <f>IF(AND(M71="",(K71*A71)&gt;0),"gew","verl")</f>
        <v>gew</v>
      </c>
      <c r="O71" t="str">
        <f t="shared" si="1"/>
        <v>gew</v>
      </c>
    </row>
    <row r="72" spans="1:15" x14ac:dyDescent="0.25">
      <c r="A72" s="28">
        <v>-1</v>
      </c>
      <c r="C72" s="25">
        <v>-0.581099272</v>
      </c>
      <c r="D72" s="25">
        <f>(C72-A72)^2</f>
        <v>0.17547781991892999</v>
      </c>
      <c r="E72" s="25" t="str">
        <f>IF(AND(C72&gt;-($S$6),C72&lt;($S$6)),"nicht wetten","")</f>
        <v>nicht wetten</v>
      </c>
      <c r="F72" t="str">
        <f>IF(AND(E72="",(C72*A72)&gt;0),"gew","verl")</f>
        <v>verl</v>
      </c>
      <c r="G72" t="str">
        <f>IF(E72="",F72,"")</f>
        <v/>
      </c>
      <c r="K72" s="24">
        <v>-0.27339628300000002</v>
      </c>
      <c r="L72" s="27">
        <f>(K72-A72)^2</f>
        <v>0.52795296155821603</v>
      </c>
      <c r="M72" s="26" t="str">
        <f>IF(AND(K72&gt;-($S$6),K72&lt;($S$6)),"nicht wetten","")</f>
        <v>nicht wetten</v>
      </c>
      <c r="N72" t="str">
        <f>IF(AND(M72="",(K72*A72)&gt;0),"gew","verl")</f>
        <v>verl</v>
      </c>
      <c r="O72" t="str">
        <f t="shared" si="1"/>
        <v/>
      </c>
    </row>
    <row r="73" spans="1:15" x14ac:dyDescent="0.25">
      <c r="A73" s="28">
        <v>-2</v>
      </c>
      <c r="C73" s="25">
        <v>-1.2917289249999999</v>
      </c>
      <c r="D73" s="25">
        <f>(C73-A73)^2</f>
        <v>0.50164791568165579</v>
      </c>
      <c r="E73" s="25" t="str">
        <f>IF(AND(C73&gt;-($S$6),C73&lt;($S$6)),"nicht wetten","")</f>
        <v/>
      </c>
      <c r="F73" t="str">
        <f>IF(AND(E73="",(C73*A73)&gt;0),"gew","verl")</f>
        <v>gew</v>
      </c>
      <c r="G73" t="str">
        <f>IF(E73="",F73,"")</f>
        <v>gew</v>
      </c>
      <c r="K73" s="24">
        <v>-0.97986781599999995</v>
      </c>
      <c r="L73" s="27">
        <f>(K73-A73)^2</f>
        <v>1.0406696728326097</v>
      </c>
      <c r="M73" s="26" t="str">
        <f>IF(AND(K73&gt;-($S$6),K73&lt;($S$6)),"nicht wetten","")</f>
        <v>nicht wetten</v>
      </c>
      <c r="N73" t="str">
        <f>IF(AND(M73="",(K73*A73)&gt;0),"gew","verl")</f>
        <v>verl</v>
      </c>
      <c r="O73" t="str">
        <f t="shared" si="1"/>
        <v/>
      </c>
    </row>
    <row r="74" spans="1:15" x14ac:dyDescent="0.25">
      <c r="A74" s="28">
        <v>0</v>
      </c>
      <c r="C74" s="25">
        <v>0.138700296</v>
      </c>
      <c r="D74" s="25">
        <f>(C74-A74)^2</f>
        <v>1.9237772110487616E-2</v>
      </c>
      <c r="E74" s="25" t="str">
        <f>IF(AND(C74&gt;-($S$6),C74&lt;($S$6)),"nicht wetten","")</f>
        <v>nicht wetten</v>
      </c>
      <c r="F74" t="str">
        <f>IF(AND(E74="",(C74*A74)&gt;0),"gew","verl")</f>
        <v>verl</v>
      </c>
      <c r="G74" t="str">
        <f>IF(E74="",F74,"")</f>
        <v/>
      </c>
      <c r="K74" s="24">
        <v>8.2210309800000006E-2</v>
      </c>
      <c r="L74" s="27">
        <f>(K74-A74)^2</f>
        <v>6.7585350374119767E-3</v>
      </c>
      <c r="M74" s="26" t="str">
        <f>IF(AND(K74&gt;-($S$6),K74&lt;($S$6)),"nicht wetten","")</f>
        <v>nicht wetten</v>
      </c>
      <c r="N74" t="str">
        <f>IF(AND(M74="",(K74*A74)&gt;0),"gew","verl")</f>
        <v>verl</v>
      </c>
      <c r="O74" t="str">
        <f t="shared" si="1"/>
        <v/>
      </c>
    </row>
    <row r="75" spans="1:15" x14ac:dyDescent="0.25">
      <c r="A75" s="28">
        <v>-4</v>
      </c>
      <c r="C75" s="25">
        <v>-1.661229979</v>
      </c>
      <c r="D75" s="25">
        <f>(C75-A75)^2</f>
        <v>5.4698452111283418</v>
      </c>
      <c r="E75" s="25" t="str">
        <f>IF(AND(C75&gt;-($S$6),C75&lt;($S$6)),"nicht wetten","")</f>
        <v/>
      </c>
      <c r="F75" t="str">
        <f>IF(AND(E75="",(C75*A75)&gt;0),"gew","verl")</f>
        <v>gew</v>
      </c>
      <c r="G75" t="str">
        <f>IF(E75="",F75,"")</f>
        <v>gew</v>
      </c>
      <c r="K75" s="24">
        <v>-3.2752983599999999</v>
      </c>
      <c r="L75" s="27">
        <f>(K75-A75)^2</f>
        <v>0.52519246701868982</v>
      </c>
      <c r="M75" s="26" t="str">
        <f>IF(AND(K75&gt;-($S$6),K75&lt;($S$6)),"nicht wetten","")</f>
        <v/>
      </c>
      <c r="N75" t="str">
        <f>IF(AND(M75="",(K75*A75)&gt;0),"gew","verl")</f>
        <v>gew</v>
      </c>
      <c r="O75" t="str">
        <f t="shared" si="1"/>
        <v>gew</v>
      </c>
    </row>
    <row r="76" spans="1:15" x14ac:dyDescent="0.25">
      <c r="A76" s="28">
        <v>4</v>
      </c>
      <c r="C76" s="25">
        <v>0.26716051099999999</v>
      </c>
      <c r="D76" s="25">
        <f>(C76-A76)^2</f>
        <v>13.93409065063778</v>
      </c>
      <c r="E76" s="25" t="str">
        <f>IF(AND(C76&gt;-($S$6),C76&lt;($S$6)),"nicht wetten","")</f>
        <v>nicht wetten</v>
      </c>
      <c r="F76" t="str">
        <f>IF(AND(E76="",(C76*A76)&gt;0),"gew","verl")</f>
        <v>verl</v>
      </c>
      <c r="G76" t="str">
        <f>IF(E76="",F76,"")</f>
        <v/>
      </c>
      <c r="K76" s="24">
        <v>2.0235457399999999</v>
      </c>
      <c r="L76" s="27">
        <f>(K76-A76)^2</f>
        <v>3.9063714418721482</v>
      </c>
      <c r="M76" s="26" t="str">
        <f>IF(AND(K76&gt;-($S$6),K76&lt;($S$6)),"nicht wetten","")</f>
        <v/>
      </c>
      <c r="N76" t="str">
        <f>IF(AND(M76="",(K76*A76)&gt;0),"gew","verl")</f>
        <v>gew</v>
      </c>
      <c r="O76" t="str">
        <f t="shared" si="1"/>
        <v>gew</v>
      </c>
    </row>
    <row r="77" spans="1:15" x14ac:dyDescent="0.25">
      <c r="A77" s="28">
        <v>-3</v>
      </c>
      <c r="C77" s="25">
        <v>-1.9533656349999999</v>
      </c>
      <c r="D77" s="25">
        <f>(C77-A77)^2</f>
        <v>1.0954434939989535</v>
      </c>
      <c r="E77" s="25" t="str">
        <f>IF(AND(C77&gt;-($S$6),C77&lt;($S$6)),"nicht wetten","")</f>
        <v/>
      </c>
      <c r="F77" t="str">
        <f>IF(AND(E77="",(C77*A77)&gt;0),"gew","verl")</f>
        <v>gew</v>
      </c>
      <c r="G77" t="str">
        <f>IF(E77="",F77,"")</f>
        <v>gew</v>
      </c>
      <c r="K77" s="24">
        <v>-1.6903681800000001</v>
      </c>
      <c r="L77" s="27">
        <f>(K77-A77)^2</f>
        <v>1.7151355039565122</v>
      </c>
      <c r="M77" s="26" t="str">
        <f>IF(AND(K77&gt;-($S$6),K77&lt;($S$6)),"nicht wetten","")</f>
        <v/>
      </c>
      <c r="N77" t="str">
        <f>IF(AND(M77="",(K77*A77)&gt;0),"gew","verl")</f>
        <v>gew</v>
      </c>
      <c r="O77" t="str">
        <f t="shared" si="1"/>
        <v>gew</v>
      </c>
    </row>
    <row r="78" spans="1:15" x14ac:dyDescent="0.25">
      <c r="A78" s="28">
        <v>0</v>
      </c>
      <c r="C78" s="25">
        <v>-0.81019651500000001</v>
      </c>
      <c r="D78" s="25">
        <f>(C78-A78)^2</f>
        <v>0.65641839291814519</v>
      </c>
      <c r="E78" s="25" t="str">
        <f>IF(AND(C78&gt;-($S$6),C78&lt;($S$6)),"nicht wetten","")</f>
        <v>nicht wetten</v>
      </c>
      <c r="F78" t="str">
        <f>IF(AND(E78="",(C78*A78)&gt;0),"gew","verl")</f>
        <v>verl</v>
      </c>
      <c r="G78" t="str">
        <f>IF(E78="",F78,"")</f>
        <v/>
      </c>
      <c r="K78" s="24">
        <v>-1.1958670600000001</v>
      </c>
      <c r="L78" s="27">
        <f>(K78-A78)^2</f>
        <v>1.4300980251930437</v>
      </c>
      <c r="M78" s="26" t="str">
        <f>IF(AND(K78&gt;-($S$6),K78&lt;($S$6)),"nicht wetten","")</f>
        <v/>
      </c>
      <c r="N78" t="str">
        <f>IF(AND(M78="",(K78*A78)&gt;0),"gew","verl")</f>
        <v>verl</v>
      </c>
      <c r="O78" t="str">
        <f t="shared" si="1"/>
        <v>verl</v>
      </c>
    </row>
    <row r="79" spans="1:15" x14ac:dyDescent="0.25">
      <c r="A79" s="28">
        <v>2</v>
      </c>
      <c r="C79" s="25">
        <v>-9.8076251000000003E-2</v>
      </c>
      <c r="D79" s="25">
        <f>(C79-A79)^2</f>
        <v>4.4019239550102158</v>
      </c>
      <c r="E79" s="25" t="str">
        <f>IF(AND(C79&gt;-($S$6),C79&lt;($S$6)),"nicht wetten","")</f>
        <v>nicht wetten</v>
      </c>
      <c r="F79" t="str">
        <f>IF(AND(E79="",(C79*A79)&gt;0),"gew","verl")</f>
        <v>verl</v>
      </c>
      <c r="G79" t="str">
        <f>IF(E79="",F79,"")</f>
        <v/>
      </c>
      <c r="K79" s="24">
        <v>1.8275219199999999</v>
      </c>
      <c r="L79" s="27">
        <f>(K79-A79)^2</f>
        <v>2.9748688080486432E-2</v>
      </c>
      <c r="M79" s="26" t="str">
        <f>IF(AND(K79&gt;-($S$6),K79&lt;($S$6)),"nicht wetten","")</f>
        <v/>
      </c>
      <c r="N79" t="str">
        <f>IF(AND(M79="",(K79*A79)&gt;0),"gew","verl")</f>
        <v>gew</v>
      </c>
      <c r="O79" t="str">
        <f t="shared" si="1"/>
        <v>gew</v>
      </c>
    </row>
    <row r="80" spans="1:15" x14ac:dyDescent="0.25">
      <c r="A80" s="28">
        <v>3</v>
      </c>
      <c r="C80" s="25">
        <v>-0.37263483200000003</v>
      </c>
      <c r="D80" s="25">
        <f>(C80-A80)^2</f>
        <v>11.37466571001967</v>
      </c>
      <c r="E80" s="25" t="str">
        <f>IF(AND(C80&gt;-($S$6),C80&lt;($S$6)),"nicht wetten","")</f>
        <v>nicht wetten</v>
      </c>
      <c r="F80" t="str">
        <f>IF(AND(E80="",(C80*A80)&gt;0),"gew","verl")</f>
        <v>verl</v>
      </c>
      <c r="G80" t="str">
        <f>IF(E80="",F80,"")</f>
        <v/>
      </c>
      <c r="K80" s="24">
        <v>3.0127477599999999</v>
      </c>
      <c r="L80" s="27">
        <f>(K80-A80)^2</f>
        <v>1.6250538501759709E-4</v>
      </c>
      <c r="M80" s="26" t="str">
        <f>IF(AND(K80&gt;-($S$6),K80&lt;($S$6)),"nicht wetten","")</f>
        <v/>
      </c>
      <c r="N80" t="str">
        <f>IF(AND(M80="",(K80*A80)&gt;0),"gew","verl")</f>
        <v>gew</v>
      </c>
      <c r="O80" t="str">
        <f t="shared" si="1"/>
        <v>gew</v>
      </c>
    </row>
    <row r="81" spans="1:15" x14ac:dyDescent="0.25">
      <c r="A81" s="28">
        <v>-2</v>
      </c>
      <c r="C81" s="25">
        <v>-0.50747072100000001</v>
      </c>
      <c r="D81" s="25">
        <f>(C81-A81)^2</f>
        <v>2.2276436486722599</v>
      </c>
      <c r="E81" s="25" t="str">
        <f>IF(AND(C81&gt;-($S$6),C81&lt;($S$6)),"nicht wetten","")</f>
        <v>nicht wetten</v>
      </c>
      <c r="F81" t="str">
        <f>IF(AND(E81="",(C81*A81)&gt;0),"gew","verl")</f>
        <v>verl</v>
      </c>
      <c r="G81" t="str">
        <f>IF(E81="",F81,"")</f>
        <v/>
      </c>
      <c r="K81" s="24">
        <v>-2.79993033</v>
      </c>
      <c r="L81" s="27">
        <f>(K81-A81)^2</f>
        <v>0.6398885328539089</v>
      </c>
      <c r="M81" s="26" t="str">
        <f>IF(AND(K81&gt;-($S$6),K81&lt;($S$6)),"nicht wetten","")</f>
        <v/>
      </c>
      <c r="N81" t="str">
        <f>IF(AND(M81="",(K81*A81)&gt;0),"gew","verl")</f>
        <v>gew</v>
      </c>
      <c r="O81" t="str">
        <f t="shared" si="1"/>
        <v>gew</v>
      </c>
    </row>
    <row r="82" spans="1:15" x14ac:dyDescent="0.25">
      <c r="A82" s="28">
        <v>-1</v>
      </c>
      <c r="C82" s="25">
        <v>-0.75417572099999997</v>
      </c>
      <c r="D82" s="25">
        <f>(C82-A82)^2</f>
        <v>6.0429576145869857E-2</v>
      </c>
      <c r="E82" s="25" t="str">
        <f>IF(AND(C82&gt;-($S$6),C82&lt;($S$6)),"nicht wetten","")</f>
        <v>nicht wetten</v>
      </c>
      <c r="F82" t="str">
        <f>IF(AND(E82="",(C82*A82)&gt;0),"gew","verl")</f>
        <v>verl</v>
      </c>
      <c r="G82" t="str">
        <f>IF(E82="",F82,"")</f>
        <v/>
      </c>
      <c r="K82" s="24">
        <v>-0.98817610700000003</v>
      </c>
      <c r="L82" s="27">
        <f>(K82-A82)^2</f>
        <v>1.3980444567544839E-4</v>
      </c>
      <c r="M82" s="26" t="str">
        <f>IF(AND(K82&gt;-($S$6),K82&lt;($S$6)),"nicht wetten","")</f>
        <v>nicht wetten</v>
      </c>
      <c r="N82" t="str">
        <f>IF(AND(M82="",(K82*A82)&gt;0),"gew","verl")</f>
        <v>verl</v>
      </c>
      <c r="O82" t="str">
        <f t="shared" si="1"/>
        <v/>
      </c>
    </row>
    <row r="83" spans="1:15" x14ac:dyDescent="0.25">
      <c r="A83" s="28">
        <v>-1</v>
      </c>
      <c r="C83" s="25">
        <v>-0.52496145100000002</v>
      </c>
      <c r="D83" s="25">
        <f>(C83-A83)^2</f>
        <v>0.22566162303602538</v>
      </c>
      <c r="E83" s="25" t="str">
        <f>IF(AND(C83&gt;-($S$6),C83&lt;($S$6)),"nicht wetten","")</f>
        <v>nicht wetten</v>
      </c>
      <c r="F83" t="str">
        <f>IF(AND(E83="",(C83*A83)&gt;0),"gew","verl")</f>
        <v>verl</v>
      </c>
      <c r="G83" t="str">
        <f>IF(E83="",F83,"")</f>
        <v/>
      </c>
      <c r="K83" s="24">
        <v>5.2856281400000003E-2</v>
      </c>
      <c r="L83" s="27">
        <f>(K83-A83)^2</f>
        <v>1.1085063492834359</v>
      </c>
      <c r="M83" s="26" t="str">
        <f>IF(AND(K83&gt;-($S$6),K83&lt;($S$6)),"nicht wetten","")</f>
        <v>nicht wetten</v>
      </c>
      <c r="N83" t="str">
        <f>IF(AND(M83="",(K83*A83)&gt;0),"gew","verl")</f>
        <v>verl</v>
      </c>
      <c r="O83" t="str">
        <f t="shared" si="1"/>
        <v/>
      </c>
    </row>
    <row r="84" spans="1:15" x14ac:dyDescent="0.25">
      <c r="A84" s="28">
        <v>0</v>
      </c>
      <c r="C84" s="25">
        <v>-0.31259741499999999</v>
      </c>
      <c r="D84" s="25">
        <f>(C84-A84)^2</f>
        <v>9.7717143864682221E-2</v>
      </c>
      <c r="E84" s="25" t="str">
        <f>IF(AND(C84&gt;-($S$6),C84&lt;($S$6)),"nicht wetten","")</f>
        <v>nicht wetten</v>
      </c>
      <c r="F84" t="str">
        <f>IF(AND(E84="",(C84*A84)&gt;0),"gew","verl")</f>
        <v>verl</v>
      </c>
      <c r="G84" t="str">
        <f>IF(E84="",F84,"")</f>
        <v/>
      </c>
      <c r="K84" s="24">
        <v>6.5299615300000002E-2</v>
      </c>
      <c r="L84" s="27">
        <f>(K84-A84)^2</f>
        <v>4.264039758327994E-3</v>
      </c>
      <c r="M84" s="26" t="str">
        <f>IF(AND(K84&gt;-($S$6),K84&lt;($S$6)),"nicht wetten","")</f>
        <v>nicht wetten</v>
      </c>
      <c r="N84" t="str">
        <f>IF(AND(M84="",(K84*A84)&gt;0),"gew","verl")</f>
        <v>verl</v>
      </c>
      <c r="O84" t="str">
        <f t="shared" si="1"/>
        <v/>
      </c>
    </row>
    <row r="85" spans="1:15" x14ac:dyDescent="0.25">
      <c r="A85" s="28">
        <v>-3</v>
      </c>
      <c r="C85" s="25">
        <v>-1.2387795859999999</v>
      </c>
      <c r="D85" s="25">
        <f>(C85-A85)^2</f>
        <v>3.1018973466903317</v>
      </c>
      <c r="E85" s="25" t="str">
        <f>IF(AND(C85&gt;-($S$6),C85&lt;($S$6)),"nicht wetten","")</f>
        <v/>
      </c>
      <c r="F85" t="str">
        <f>IF(AND(E85="",(C85*A85)&gt;0),"gew","verl")</f>
        <v>gew</v>
      </c>
      <c r="G85" t="str">
        <f>IF(E85="",F85,"")</f>
        <v>gew</v>
      </c>
      <c r="K85" s="24">
        <v>-2.8807527999999998</v>
      </c>
      <c r="L85" s="27">
        <f>(K85-A85)^2</f>
        <v>1.4219894707840052E-2</v>
      </c>
      <c r="M85" s="26" t="str">
        <f>IF(AND(K85&gt;-($S$6),K85&lt;($S$6)),"nicht wetten","")</f>
        <v/>
      </c>
      <c r="N85" t="str">
        <f>IF(AND(M85="",(K85*A85)&gt;0),"gew","verl")</f>
        <v>gew</v>
      </c>
      <c r="O85" t="str">
        <f t="shared" si="1"/>
        <v>gew</v>
      </c>
    </row>
    <row r="86" spans="1:15" x14ac:dyDescent="0.25">
      <c r="A86" s="28">
        <v>-2</v>
      </c>
      <c r="C86" s="25">
        <v>-0.349623187</v>
      </c>
      <c r="D86" s="25">
        <f>(C86-A86)^2</f>
        <v>2.7237436248880371</v>
      </c>
      <c r="E86" s="25" t="str">
        <f>IF(AND(C86&gt;-($S$6),C86&lt;($S$6)),"nicht wetten","")</f>
        <v>nicht wetten</v>
      </c>
      <c r="F86" t="str">
        <f>IF(AND(E86="",(C86*A86)&gt;0),"gew","verl")</f>
        <v>verl</v>
      </c>
      <c r="G86" t="str">
        <f>IF(E86="",F86,"")</f>
        <v/>
      </c>
      <c r="K86" s="24">
        <v>-2.5400230699999998E-2</v>
      </c>
      <c r="L86" s="27">
        <f>(K86-A86)^2</f>
        <v>3.8990442489196129</v>
      </c>
      <c r="M86" s="26" t="str">
        <f>IF(AND(K86&gt;-($S$6),K86&lt;($S$6)),"nicht wetten","")</f>
        <v>nicht wetten</v>
      </c>
      <c r="N86" t="str">
        <f>IF(AND(M86="",(K86*A86)&gt;0),"gew","verl")</f>
        <v>verl</v>
      </c>
      <c r="O86" t="str">
        <f t="shared" si="1"/>
        <v/>
      </c>
    </row>
    <row r="87" spans="1:15" x14ac:dyDescent="0.25">
      <c r="A87" s="28">
        <v>-1</v>
      </c>
      <c r="C87" s="25">
        <v>-0.24201771499999999</v>
      </c>
      <c r="D87" s="25">
        <f>(C87-A87)^2</f>
        <v>0.5745371443738212</v>
      </c>
      <c r="E87" s="25" t="str">
        <f>IF(AND(C87&gt;-($S$6),C87&lt;($S$6)),"nicht wetten","")</f>
        <v>nicht wetten</v>
      </c>
      <c r="F87" t="str">
        <f>IF(AND(E87="",(C87*A87)&gt;0),"gew","verl")</f>
        <v>verl</v>
      </c>
      <c r="G87" t="str">
        <f>IF(E87="",F87,"")</f>
        <v/>
      </c>
      <c r="K87" s="24">
        <v>-1.46924722</v>
      </c>
      <c r="L87" s="27">
        <f>(K87-A87)^2</f>
        <v>0.22019295347772835</v>
      </c>
      <c r="M87" s="26" t="str">
        <f>IF(AND(K87&gt;-($S$6),K87&lt;($S$6)),"nicht wetten","")</f>
        <v/>
      </c>
      <c r="N87" t="str">
        <f>IF(AND(M87="",(K87*A87)&gt;0),"gew","verl")</f>
        <v>gew</v>
      </c>
      <c r="O87" t="str">
        <f t="shared" si="1"/>
        <v>gew</v>
      </c>
    </row>
    <row r="88" spans="1:15" x14ac:dyDescent="0.25">
      <c r="A88" s="28">
        <v>4</v>
      </c>
      <c r="C88" s="25">
        <v>2.3991719379999998</v>
      </c>
      <c r="D88" s="25">
        <f>(C88-A88)^2</f>
        <v>2.5626504840866762</v>
      </c>
      <c r="E88" s="25" t="str">
        <f>IF(AND(C88&gt;-($S$6),C88&lt;($S$6)),"nicht wetten","")</f>
        <v/>
      </c>
      <c r="F88" t="str">
        <f>IF(AND(E88="",(C88*A88)&gt;0),"gew","verl")</f>
        <v>gew</v>
      </c>
      <c r="G88" t="str">
        <f>IF(E88="",F88,"")</f>
        <v>gew</v>
      </c>
      <c r="K88" s="24">
        <v>3.2688162300000001</v>
      </c>
      <c r="L88" s="27">
        <f>(K88-A88)^2</f>
        <v>0.53462970551141276</v>
      </c>
      <c r="M88" s="26" t="str">
        <f>IF(AND(K88&gt;-($S$6),K88&lt;($S$6)),"nicht wetten","")</f>
        <v/>
      </c>
      <c r="N88" t="str">
        <f>IF(AND(M88="",(K88*A88)&gt;0),"gew","verl")</f>
        <v>gew</v>
      </c>
      <c r="O88" t="str">
        <f t="shared" si="1"/>
        <v>gew</v>
      </c>
    </row>
    <row r="89" spans="1:15" x14ac:dyDescent="0.25">
      <c r="A89" s="28">
        <v>-1</v>
      </c>
      <c r="C89" s="25">
        <v>-0.54441082500000004</v>
      </c>
      <c r="D89" s="25">
        <f>(C89-A89)^2</f>
        <v>0.20756149637718058</v>
      </c>
      <c r="E89" s="25" t="str">
        <f>IF(AND(C89&gt;-($S$6),C89&lt;($S$6)),"nicht wetten","")</f>
        <v>nicht wetten</v>
      </c>
      <c r="F89" t="str">
        <f>IF(AND(E89="",(C89*A89)&gt;0),"gew","verl")</f>
        <v>verl</v>
      </c>
      <c r="G89" t="str">
        <f>IF(E89="",F89,"")</f>
        <v/>
      </c>
      <c r="K89" s="24">
        <v>-0.678760111</v>
      </c>
      <c r="L89" s="27">
        <f>(K89-A89)^2</f>
        <v>0.10319506628473232</v>
      </c>
      <c r="M89" s="26" t="str">
        <f>IF(AND(K89&gt;-($S$6),K89&lt;($S$6)),"nicht wetten","")</f>
        <v>nicht wetten</v>
      </c>
      <c r="N89" t="str">
        <f>IF(AND(M89="",(K89*A89)&gt;0),"gew","verl")</f>
        <v>verl</v>
      </c>
      <c r="O89" t="str">
        <f t="shared" si="1"/>
        <v/>
      </c>
    </row>
    <row r="90" spans="1:15" x14ac:dyDescent="0.25">
      <c r="A90" s="28">
        <v>1</v>
      </c>
      <c r="C90" s="25">
        <v>-0.137631</v>
      </c>
      <c r="D90" s="25">
        <f>(C90-A90)^2</f>
        <v>1.2942042921610002</v>
      </c>
      <c r="E90" s="25" t="str">
        <f>IF(AND(C90&gt;-($S$6),C90&lt;($S$6)),"nicht wetten","")</f>
        <v>nicht wetten</v>
      </c>
      <c r="F90" t="str">
        <f>IF(AND(E90="",(C90*A90)&gt;0),"gew","verl")</f>
        <v>verl</v>
      </c>
      <c r="G90" t="str">
        <f>IF(E90="",F90,"")</f>
        <v/>
      </c>
      <c r="K90" s="24">
        <v>1.1383869600000001</v>
      </c>
      <c r="L90" s="27">
        <f>(K90-A90)^2</f>
        <v>1.9150950698041617E-2</v>
      </c>
      <c r="M90" s="26" t="str">
        <f>IF(AND(K90&gt;-($S$6),K90&lt;($S$6)),"nicht wetten","")</f>
        <v/>
      </c>
      <c r="N90" t="str">
        <f>IF(AND(M90="",(K90*A90)&gt;0),"gew","verl")</f>
        <v>gew</v>
      </c>
      <c r="O90" t="str">
        <f t="shared" si="1"/>
        <v>gew</v>
      </c>
    </row>
    <row r="91" spans="1:15" x14ac:dyDescent="0.25">
      <c r="A91" s="28">
        <v>0</v>
      </c>
      <c r="C91" s="25">
        <v>-0.139034927</v>
      </c>
      <c r="D91" s="25">
        <f>(C91-A91)^2</f>
        <v>1.933071092589533E-2</v>
      </c>
      <c r="E91" s="25" t="str">
        <f>IF(AND(C91&gt;-($S$6),C91&lt;($S$6)),"nicht wetten","")</f>
        <v>nicht wetten</v>
      </c>
      <c r="F91" t="str">
        <f>IF(AND(E91="",(C91*A91)&gt;0),"gew","verl")</f>
        <v>verl</v>
      </c>
      <c r="G91" t="str">
        <f>IF(E91="",F91,"")</f>
        <v/>
      </c>
      <c r="K91" s="24">
        <v>1.1948992000000001</v>
      </c>
      <c r="L91" s="27">
        <f>(K91-A91)^2</f>
        <v>1.4277840981606402</v>
      </c>
      <c r="M91" s="26" t="str">
        <f>IF(AND(K91&gt;-($S$6),K91&lt;($S$6)),"nicht wetten","")</f>
        <v/>
      </c>
      <c r="N91" t="str">
        <f>IF(AND(M91="",(K91*A91)&gt;0),"gew","verl")</f>
        <v>verl</v>
      </c>
      <c r="O91" t="str">
        <f t="shared" si="1"/>
        <v>verl</v>
      </c>
    </row>
    <row r="92" spans="1:15" x14ac:dyDescent="0.25">
      <c r="A92" s="28">
        <v>1</v>
      </c>
      <c r="C92" s="25">
        <v>0.346418222</v>
      </c>
      <c r="D92" s="25">
        <f>(C92-A92)^2</f>
        <v>0.42716914053364119</v>
      </c>
      <c r="E92" s="25" t="str">
        <f>IF(AND(C92&gt;-($S$6),C92&lt;($S$6)),"nicht wetten","")</f>
        <v>nicht wetten</v>
      </c>
      <c r="F92" t="str">
        <f>IF(AND(E92="",(C92*A92)&gt;0),"gew","verl")</f>
        <v>verl</v>
      </c>
      <c r="G92" t="str">
        <f>IF(E92="",F92,"")</f>
        <v/>
      </c>
      <c r="K92" s="24">
        <v>1.3588448799999999</v>
      </c>
      <c r="L92" s="27">
        <f>(K92-A92)^2</f>
        <v>0.12876964790221435</v>
      </c>
      <c r="M92" s="26" t="str">
        <f>IF(AND(K92&gt;-($S$6),K92&lt;($S$6)),"nicht wetten","")</f>
        <v/>
      </c>
      <c r="N92" t="str">
        <f>IF(AND(M92="",(K92*A92)&gt;0),"gew","verl")</f>
        <v>gew</v>
      </c>
      <c r="O92" t="str">
        <f t="shared" si="1"/>
        <v>gew</v>
      </c>
    </row>
    <row r="93" spans="1:15" x14ac:dyDescent="0.25">
      <c r="A93" s="28">
        <v>1</v>
      </c>
      <c r="C93" s="25">
        <v>0.54145759500000001</v>
      </c>
      <c r="D93" s="25">
        <f>(C93-A93)^2</f>
        <v>0.21026113718318401</v>
      </c>
      <c r="E93" s="25" t="str">
        <f>IF(AND(C93&gt;-($S$6),C93&lt;($S$6)),"nicht wetten","")</f>
        <v>nicht wetten</v>
      </c>
      <c r="F93" t="str">
        <f>IF(AND(E93="",(C93*A93)&gt;0),"gew","verl")</f>
        <v>verl</v>
      </c>
      <c r="G93" t="str">
        <f>IF(E93="",F93,"")</f>
        <v/>
      </c>
      <c r="K93" s="24">
        <v>1.03753769</v>
      </c>
      <c r="L93" s="27">
        <f>(K93-A93)^2</f>
        <v>1.4090781705360968E-3</v>
      </c>
      <c r="M93" s="26" t="str">
        <f>IF(AND(K93&gt;-($S$6),K93&lt;($S$6)),"nicht wetten","")</f>
        <v/>
      </c>
      <c r="N93" t="str">
        <f>IF(AND(M93="",(K93*A93)&gt;0),"gew","verl")</f>
        <v>gew</v>
      </c>
      <c r="O93" t="str">
        <f t="shared" si="1"/>
        <v>gew</v>
      </c>
    </row>
    <row r="94" spans="1:15" x14ac:dyDescent="0.25">
      <c r="A94" s="28">
        <v>0</v>
      </c>
      <c r="C94" s="25">
        <v>-2.8650632999999998E-2</v>
      </c>
      <c r="D94" s="25">
        <f>(C94-A94)^2</f>
        <v>8.2085877130068895E-4</v>
      </c>
      <c r="E94" s="25" t="str">
        <f>IF(AND(C94&gt;-($S$6),C94&lt;($S$6)),"nicht wetten","")</f>
        <v>nicht wetten</v>
      </c>
      <c r="F94" t="str">
        <f>IF(AND(E94="",(C94*A94)&gt;0),"gew","verl")</f>
        <v>verl</v>
      </c>
      <c r="G94" t="str">
        <f>IF(E94="",F94,"")</f>
        <v/>
      </c>
      <c r="K94" s="24">
        <v>1.61979926</v>
      </c>
      <c r="L94" s="27">
        <f>(K94-A94)^2</f>
        <v>2.6237496426965476</v>
      </c>
      <c r="M94" s="26" t="str">
        <f>IF(AND(K94&gt;-($S$6),K94&lt;($S$6)),"nicht wetten","")</f>
        <v/>
      </c>
      <c r="N94" t="str">
        <f>IF(AND(M94="",(K94*A94)&gt;0),"gew","verl")</f>
        <v>verl</v>
      </c>
      <c r="O94" t="str">
        <f t="shared" si="1"/>
        <v>verl</v>
      </c>
    </row>
    <row r="95" spans="1:15" x14ac:dyDescent="0.25">
      <c r="A95" s="28">
        <v>-2</v>
      </c>
      <c r="C95" s="25">
        <v>-0.75237922599999996</v>
      </c>
      <c r="D95" s="25">
        <f>(C95-A95)^2</f>
        <v>1.5565575957163591</v>
      </c>
      <c r="E95" s="25" t="str">
        <f>IF(AND(C95&gt;-($S$6),C95&lt;($S$6)),"nicht wetten","")</f>
        <v>nicht wetten</v>
      </c>
      <c r="F95" t="str">
        <f>IF(AND(E95="",(C95*A95)&gt;0),"gew","verl")</f>
        <v>verl</v>
      </c>
      <c r="G95" t="str">
        <f>IF(E95="",F95,"")</f>
        <v/>
      </c>
      <c r="K95" s="24">
        <v>-1.61003232</v>
      </c>
      <c r="L95" s="27">
        <f>(K95-A95)^2</f>
        <v>0.15207479144458244</v>
      </c>
      <c r="M95" s="26" t="str">
        <f>IF(AND(K95&gt;-($S$6),K95&lt;($S$6)),"nicht wetten","")</f>
        <v/>
      </c>
      <c r="N95" t="str">
        <f>IF(AND(M95="",(K95*A95)&gt;0),"gew","verl")</f>
        <v>gew</v>
      </c>
      <c r="O95" t="str">
        <f t="shared" si="1"/>
        <v>gew</v>
      </c>
    </row>
    <row r="96" spans="1:15" x14ac:dyDescent="0.25">
      <c r="A96" s="28">
        <v>1</v>
      </c>
      <c r="C96" s="25">
        <v>0.25630953099999998</v>
      </c>
      <c r="D96" s="25">
        <f>(C96-A96)^2</f>
        <v>0.55307551368144003</v>
      </c>
      <c r="E96" s="25" t="str">
        <f>IF(AND(C96&gt;-($S$6),C96&lt;($S$6)),"nicht wetten","")</f>
        <v>nicht wetten</v>
      </c>
      <c r="F96" t="str">
        <f>IF(AND(E96="",(C96*A96)&gt;0),"gew","verl")</f>
        <v>verl</v>
      </c>
      <c r="G96" t="str">
        <f>IF(E96="",F96,"")</f>
        <v/>
      </c>
      <c r="K96" s="24">
        <v>1.4231089400000001</v>
      </c>
      <c r="L96" s="27">
        <f>(K96-A96)^2</f>
        <v>0.17902117510792367</v>
      </c>
      <c r="M96" s="26" t="str">
        <f>IF(AND(K96&gt;-($S$6),K96&lt;($S$6)),"nicht wetten","")</f>
        <v/>
      </c>
      <c r="N96" t="str">
        <f>IF(AND(M96="",(K96*A96)&gt;0),"gew","verl")</f>
        <v>gew</v>
      </c>
      <c r="O96" t="str">
        <f t="shared" si="1"/>
        <v>gew</v>
      </c>
    </row>
    <row r="97" spans="1:15" x14ac:dyDescent="0.25">
      <c r="A97" s="28">
        <v>1</v>
      </c>
      <c r="C97" s="25">
        <v>0.234761947</v>
      </c>
      <c r="D97" s="25">
        <f>(C97-A97)^2</f>
        <v>0.58558927775923086</v>
      </c>
      <c r="E97" s="25" t="str">
        <f>IF(AND(C97&gt;-($S$6),C97&lt;($S$6)),"nicht wetten","")</f>
        <v>nicht wetten</v>
      </c>
      <c r="F97" t="str">
        <f>IF(AND(E97="",(C97*A97)&gt;0),"gew","verl")</f>
        <v>verl</v>
      </c>
      <c r="G97" t="str">
        <f>IF(E97="",F97,"")</f>
        <v/>
      </c>
      <c r="K97" s="24">
        <v>1.25652027</v>
      </c>
      <c r="L97" s="27">
        <f>(K97-A97)^2</f>
        <v>6.5802648920872897E-2</v>
      </c>
      <c r="M97" s="26" t="str">
        <f>IF(AND(K97&gt;-($S$6),K97&lt;($S$6)),"nicht wetten","")</f>
        <v/>
      </c>
      <c r="N97" t="str">
        <f>IF(AND(M97="",(K97*A97)&gt;0),"gew","verl")</f>
        <v>gew</v>
      </c>
      <c r="O97" t="str">
        <f t="shared" si="1"/>
        <v>gew</v>
      </c>
    </row>
    <row r="98" spans="1:15" x14ac:dyDescent="0.25">
      <c r="A98" s="28">
        <v>2</v>
      </c>
      <c r="C98" s="25">
        <v>1.0481840069999999</v>
      </c>
      <c r="D98" s="25">
        <f>(C98-A98)^2</f>
        <v>0.90595368453057623</v>
      </c>
      <c r="E98" s="25" t="str">
        <f>IF(AND(C98&gt;-($S$6),C98&lt;($S$6)),"nicht wetten","")</f>
        <v/>
      </c>
      <c r="F98" t="str">
        <f>IF(AND(E98="",(C98*A98)&gt;0),"gew","verl")</f>
        <v>gew</v>
      </c>
      <c r="G98" t="str">
        <f>IF(E98="",F98,"")</f>
        <v>gew</v>
      </c>
      <c r="K98" s="24">
        <v>1.09643793</v>
      </c>
      <c r="L98" s="27">
        <f>(K98-A98)^2</f>
        <v>0.81642441434268487</v>
      </c>
      <c r="M98" s="26" t="str">
        <f>IF(AND(K98&gt;-($S$6),K98&lt;($S$6)),"nicht wetten","")</f>
        <v/>
      </c>
      <c r="N98" t="str">
        <f>IF(AND(M98="",(K98*A98)&gt;0),"gew","verl")</f>
        <v>gew</v>
      </c>
      <c r="O98" t="str">
        <f t="shared" si="1"/>
        <v>gew</v>
      </c>
    </row>
    <row r="99" spans="1:15" x14ac:dyDescent="0.25">
      <c r="A99" s="28">
        <v>4</v>
      </c>
      <c r="C99" s="25">
        <v>1.7030794440000001</v>
      </c>
      <c r="D99" s="25">
        <f>(C99-A99)^2</f>
        <v>5.2758440405753486</v>
      </c>
      <c r="E99" s="25" t="str">
        <f>IF(AND(C99&gt;-($S$6),C99&lt;($S$6)),"nicht wetten","")</f>
        <v/>
      </c>
      <c r="F99" t="str">
        <f>IF(AND(E99="",(C99*A99)&gt;0),"gew","verl")</f>
        <v>gew</v>
      </c>
      <c r="G99" t="str">
        <f>IF(E99="",F99,"")</f>
        <v>gew</v>
      </c>
      <c r="K99" s="24">
        <v>3.2241420700000001</v>
      </c>
      <c r="L99" s="27">
        <f>(K99-A99)^2</f>
        <v>0.60195552754388482</v>
      </c>
      <c r="M99" s="26" t="str">
        <f>IF(AND(K99&gt;-($S$6),K99&lt;($S$6)),"nicht wetten","")</f>
        <v/>
      </c>
      <c r="N99" t="str">
        <f>IF(AND(M99="",(K99*A99)&gt;0),"gew","verl")</f>
        <v>gew</v>
      </c>
      <c r="O99" t="str">
        <f t="shared" si="1"/>
        <v>gew</v>
      </c>
    </row>
    <row r="100" spans="1:15" x14ac:dyDescent="0.25">
      <c r="A100" s="28">
        <v>1</v>
      </c>
      <c r="C100" s="25">
        <v>-3.8775392999999998E-2</v>
      </c>
      <c r="D100" s="25">
        <f>(C100-A100)^2</f>
        <v>1.0790543171023046</v>
      </c>
      <c r="E100" s="25" t="str">
        <f>IF(AND(C100&gt;-($S$6),C100&lt;($S$6)),"nicht wetten","")</f>
        <v>nicht wetten</v>
      </c>
      <c r="F100" t="str">
        <f>IF(AND(E100="",(C100*A100)&gt;0),"gew","verl")</f>
        <v>verl</v>
      </c>
      <c r="G100" t="str">
        <f>IF(E100="",F100,"")</f>
        <v/>
      </c>
      <c r="K100" s="24">
        <v>0.88837307700000001</v>
      </c>
      <c r="L100" s="27">
        <f>(K100-A100)^2</f>
        <v>1.2460569938447926E-2</v>
      </c>
      <c r="M100" s="26" t="str">
        <f>IF(AND(K100&gt;-($S$6),K100&lt;($S$6)),"nicht wetten","")</f>
        <v>nicht wetten</v>
      </c>
      <c r="N100" t="str">
        <f>IF(AND(M100="",(K100*A100)&gt;0),"gew","verl")</f>
        <v>verl</v>
      </c>
      <c r="O100" t="str">
        <f t="shared" si="1"/>
        <v/>
      </c>
    </row>
    <row r="101" spans="1:15" x14ac:dyDescent="0.25">
      <c r="A101" s="28">
        <v>-2</v>
      </c>
      <c r="C101" s="25">
        <v>-0.86565099700000003</v>
      </c>
      <c r="D101" s="25">
        <f>(C101-A101)^2</f>
        <v>1.2867476606070942</v>
      </c>
      <c r="E101" s="25" t="str">
        <f>IF(AND(C101&gt;-($S$6),C101&lt;($S$6)),"nicht wetten","")</f>
        <v>nicht wetten</v>
      </c>
      <c r="F101" t="str">
        <f>IF(AND(E101="",(C101*A101)&gt;0),"gew","verl")</f>
        <v>verl</v>
      </c>
      <c r="G101" t="str">
        <f>IF(E101="",F101,"")</f>
        <v/>
      </c>
      <c r="K101" s="24">
        <v>-1.84009147</v>
      </c>
      <c r="L101" s="27">
        <f>(K101-A101)^2</f>
        <v>2.5570737966760914E-2</v>
      </c>
      <c r="M101" s="26" t="str">
        <f>IF(AND(K101&gt;-($S$6),K101&lt;($S$6)),"nicht wetten","")</f>
        <v/>
      </c>
      <c r="N101" t="str">
        <f>IF(AND(M101="",(K101*A101)&gt;0),"gew","verl")</f>
        <v>gew</v>
      </c>
      <c r="O101" t="str">
        <f t="shared" si="1"/>
        <v>gew</v>
      </c>
    </row>
    <row r="102" spans="1:15" x14ac:dyDescent="0.25">
      <c r="A102" s="28">
        <v>-4</v>
      </c>
      <c r="C102" s="25">
        <v>-1.7326810939999999</v>
      </c>
      <c r="D102" s="25">
        <f>(C102-A102)^2</f>
        <v>5.1407350215050363</v>
      </c>
      <c r="E102" s="25" t="str">
        <f>IF(AND(C102&gt;-($S$6),C102&lt;($S$6)),"nicht wetten","")</f>
        <v/>
      </c>
      <c r="F102" t="str">
        <f>IF(AND(E102="",(C102*A102)&gt;0),"gew","verl")</f>
        <v>gew</v>
      </c>
      <c r="G102" t="str">
        <f>IF(E102="",F102,"")</f>
        <v>gew</v>
      </c>
      <c r="K102" s="24">
        <v>0.40771853899999999</v>
      </c>
      <c r="L102" s="27">
        <f>(K102-A102)^2</f>
        <v>19.427982719044298</v>
      </c>
      <c r="M102" s="26" t="str">
        <f>IF(AND(K102&gt;-($S$6),K102&lt;($S$6)),"nicht wetten","")</f>
        <v>nicht wetten</v>
      </c>
      <c r="N102" t="str">
        <f>IF(AND(M102="",(K102*A102)&gt;0),"gew","verl")</f>
        <v>verl</v>
      </c>
      <c r="O102" t="str">
        <f t="shared" si="1"/>
        <v/>
      </c>
    </row>
    <row r="103" spans="1:15" x14ac:dyDescent="0.25">
      <c r="A103" s="28">
        <v>1</v>
      </c>
      <c r="C103" s="25">
        <v>-0.31353953200000001</v>
      </c>
      <c r="D103" s="25">
        <f>(C103-A103)^2</f>
        <v>1.7253861021267791</v>
      </c>
      <c r="E103" s="25" t="str">
        <f>IF(AND(C103&gt;-($S$6),C103&lt;($S$6)),"nicht wetten","")</f>
        <v>nicht wetten</v>
      </c>
      <c r="F103" t="str">
        <f>IF(AND(E103="",(C103*A103)&gt;0),"gew","verl")</f>
        <v>verl</v>
      </c>
      <c r="G103" t="str">
        <f>IF(E103="",F103,"")</f>
        <v/>
      </c>
      <c r="K103" s="24">
        <v>0.66235792599999999</v>
      </c>
      <c r="L103" s="27">
        <f>(K103-A103)^2</f>
        <v>0.11400217013502148</v>
      </c>
      <c r="M103" s="26" t="str">
        <f>IF(AND(K103&gt;-($S$6),K103&lt;($S$6)),"nicht wetten","")</f>
        <v>nicht wetten</v>
      </c>
      <c r="N103" t="str">
        <f>IF(AND(M103="",(K103*A103)&gt;0),"gew","verl")</f>
        <v>verl</v>
      </c>
      <c r="O103" t="str">
        <f t="shared" si="1"/>
        <v/>
      </c>
    </row>
    <row r="104" spans="1:15" x14ac:dyDescent="0.25">
      <c r="A104" s="28">
        <v>-1</v>
      </c>
      <c r="C104" s="25">
        <v>-0.33274145900000002</v>
      </c>
      <c r="D104" s="25">
        <f>(C104-A104)^2</f>
        <v>0.44523396053744874</v>
      </c>
      <c r="E104" s="25" t="str">
        <f>IF(AND(C104&gt;-($S$6),C104&lt;($S$6)),"nicht wetten","")</f>
        <v>nicht wetten</v>
      </c>
      <c r="F104" t="str">
        <f>IF(AND(E104="",(C104*A104)&gt;0),"gew","verl")</f>
        <v>verl</v>
      </c>
      <c r="G104" t="str">
        <f>IF(E104="",F104,"")</f>
        <v/>
      </c>
      <c r="K104" s="24">
        <v>-1.2110368</v>
      </c>
      <c r="L104" s="27">
        <f>(K104-A104)^2</f>
        <v>4.4536530954240011E-2</v>
      </c>
      <c r="M104" s="26" t="str">
        <f>IF(AND(K104&gt;-($S$6),K104&lt;($S$6)),"nicht wetten","")</f>
        <v/>
      </c>
      <c r="N104" t="str">
        <f>IF(AND(M104="",(K104*A104)&gt;0),"gew","verl")</f>
        <v>gew</v>
      </c>
      <c r="O104" t="str">
        <f t="shared" si="1"/>
        <v>gew</v>
      </c>
    </row>
    <row r="105" spans="1:15" x14ac:dyDescent="0.25">
      <c r="A105" s="28">
        <v>0</v>
      </c>
      <c r="C105" s="25">
        <v>0.176218712</v>
      </c>
      <c r="D105" s="25">
        <f>(C105-A105)^2</f>
        <v>3.1053034458938943E-2</v>
      </c>
      <c r="E105" s="25" t="str">
        <f>IF(AND(C105&gt;-($S$6),C105&lt;($S$6)),"nicht wetten","")</f>
        <v>nicht wetten</v>
      </c>
      <c r="F105" t="str">
        <f>IF(AND(E105="",(C105*A105)&gt;0),"gew","verl")</f>
        <v>verl</v>
      </c>
      <c r="G105" t="str">
        <f>IF(E105="",F105,"")</f>
        <v/>
      </c>
      <c r="K105" s="24">
        <v>-0.135138392</v>
      </c>
      <c r="L105" s="27">
        <f>(K105-A105)^2</f>
        <v>1.8262384992345664E-2</v>
      </c>
      <c r="M105" s="26" t="str">
        <f>IF(AND(K105&gt;-($S$6),K105&lt;($S$6)),"nicht wetten","")</f>
        <v>nicht wetten</v>
      </c>
      <c r="N105" t="str">
        <f>IF(AND(M105="",(K105*A105)&gt;0),"gew","verl")</f>
        <v>verl</v>
      </c>
      <c r="O105" t="str">
        <f t="shared" si="1"/>
        <v/>
      </c>
    </row>
    <row r="106" spans="1:15" x14ac:dyDescent="0.25">
      <c r="A106" s="28">
        <v>1</v>
      </c>
      <c r="C106" s="25">
        <v>4.9399129999999999E-2</v>
      </c>
      <c r="D106" s="25">
        <f>(C106-A106)^2</f>
        <v>0.90364201404475697</v>
      </c>
      <c r="E106" s="25" t="str">
        <f>IF(AND(C106&gt;-($S$6),C106&lt;($S$6)),"nicht wetten","")</f>
        <v>nicht wetten</v>
      </c>
      <c r="F106" t="str">
        <f>IF(AND(E106="",(C106*A106)&gt;0),"gew","verl")</f>
        <v>verl</v>
      </c>
      <c r="G106" t="str">
        <f>IF(E106="",F106,"")</f>
        <v/>
      </c>
      <c r="K106" s="24">
        <v>1.1039226099999999</v>
      </c>
      <c r="L106" s="27">
        <f>(K106-A106)^2</f>
        <v>1.0799908869212083E-2</v>
      </c>
      <c r="M106" s="26" t="str">
        <f>IF(AND(K106&gt;-($S$6),K106&lt;($S$6)),"nicht wetten","")</f>
        <v/>
      </c>
      <c r="N106" t="str">
        <f>IF(AND(M106="",(K106*A106)&gt;0),"gew","verl")</f>
        <v>gew</v>
      </c>
      <c r="O106" t="str">
        <f t="shared" si="1"/>
        <v>gew</v>
      </c>
    </row>
    <row r="107" spans="1:15" x14ac:dyDescent="0.25">
      <c r="A107" s="28">
        <v>2</v>
      </c>
      <c r="C107" s="25">
        <v>-0.72953509100000002</v>
      </c>
      <c r="D107" s="25">
        <f>(C107-A107)^2</f>
        <v>7.4503618130003773</v>
      </c>
      <c r="E107" s="25" t="str">
        <f>IF(AND(C107&gt;-($S$6),C107&lt;($S$6)),"nicht wetten","")</f>
        <v>nicht wetten</v>
      </c>
      <c r="F107" t="str">
        <f>IF(AND(E107="",(C107*A107)&gt;0),"gew","verl")</f>
        <v>verl</v>
      </c>
      <c r="G107" t="str">
        <f>IF(E107="",F107,"")</f>
        <v/>
      </c>
      <c r="K107" s="24">
        <v>2.6993560799999998</v>
      </c>
      <c r="L107" s="27">
        <f>(K107-A107)^2</f>
        <v>0.48909892663296617</v>
      </c>
      <c r="M107" s="26" t="str">
        <f>IF(AND(K107&gt;-($S$6),K107&lt;($S$6)),"nicht wetten","")</f>
        <v/>
      </c>
      <c r="N107" t="str">
        <f>IF(AND(M107="",(K107*A107)&gt;0),"gew","verl")</f>
        <v>gew</v>
      </c>
      <c r="O107" t="str">
        <f t="shared" si="1"/>
        <v>gew</v>
      </c>
    </row>
    <row r="108" spans="1:15" x14ac:dyDescent="0.25">
      <c r="A108" s="28">
        <v>-1</v>
      </c>
      <c r="C108" s="25">
        <v>-0.62825606199999995</v>
      </c>
      <c r="D108" s="25">
        <f>(C108-A108)^2</f>
        <v>0.13819355543974787</v>
      </c>
      <c r="E108" s="25" t="str">
        <f>IF(AND(C108&gt;-($S$6),C108&lt;($S$6)),"nicht wetten","")</f>
        <v>nicht wetten</v>
      </c>
      <c r="F108" t="str">
        <f>IF(AND(E108="",(C108*A108)&gt;0),"gew","verl")</f>
        <v>verl</v>
      </c>
      <c r="G108" t="str">
        <f>IF(E108="",F108,"")</f>
        <v/>
      </c>
      <c r="K108" s="24">
        <v>-2.36910343</v>
      </c>
      <c r="L108" s="27">
        <f>(K108-A108)^2</f>
        <v>1.874444202037765</v>
      </c>
      <c r="M108" s="26" t="str">
        <f>IF(AND(K108&gt;-($S$6),K108&lt;($S$6)),"nicht wetten","")</f>
        <v/>
      </c>
      <c r="N108" t="str">
        <f>IF(AND(M108="",(K108*A108)&gt;0),"gew","verl")</f>
        <v>gew</v>
      </c>
      <c r="O108" t="str">
        <f t="shared" si="1"/>
        <v>gew</v>
      </c>
    </row>
    <row r="109" spans="1:15" x14ac:dyDescent="0.25">
      <c r="A109" s="28">
        <v>-3</v>
      </c>
      <c r="C109" s="25">
        <v>-1.9092114739999999</v>
      </c>
      <c r="D109" s="25">
        <f>(C109-A109)^2</f>
        <v>1.1898196084532529</v>
      </c>
      <c r="E109" s="25" t="str">
        <f>IF(AND(C109&gt;-($S$6),C109&lt;($S$6)),"nicht wetten","")</f>
        <v/>
      </c>
      <c r="F109" t="str">
        <f>IF(AND(E109="",(C109*A109)&gt;0),"gew","verl")</f>
        <v>gew</v>
      </c>
      <c r="G109" t="str">
        <f>IF(E109="",F109,"")</f>
        <v>gew</v>
      </c>
      <c r="K109" s="24">
        <v>-2.1364703199999999</v>
      </c>
      <c r="L109" s="27">
        <f>(K109-A109)^2</f>
        <v>0.74568350824090257</v>
      </c>
      <c r="M109" s="26" t="str">
        <f>IF(AND(K109&gt;-($S$6),K109&lt;($S$6)),"nicht wetten","")</f>
        <v/>
      </c>
      <c r="N109" t="str">
        <f>IF(AND(M109="",(K109*A109)&gt;0),"gew","verl")</f>
        <v>gew</v>
      </c>
      <c r="O109" t="str">
        <f t="shared" si="1"/>
        <v>gew</v>
      </c>
    </row>
    <row r="110" spans="1:15" x14ac:dyDescent="0.25">
      <c r="A110" s="28">
        <v>-3</v>
      </c>
      <c r="C110" s="25">
        <v>0.48071866099999999</v>
      </c>
      <c r="D110" s="25">
        <f>(C110-A110)^2</f>
        <v>12.115402397033634</v>
      </c>
      <c r="E110" s="25" t="str">
        <f>IF(AND(C110&gt;-($S$6),C110&lt;($S$6)),"nicht wetten","")</f>
        <v>nicht wetten</v>
      </c>
      <c r="F110" t="str">
        <f>IF(AND(E110="",(C110*A110)&gt;0),"gew","verl")</f>
        <v>verl</v>
      </c>
      <c r="G110" t="str">
        <f>IF(E110="",F110,"")</f>
        <v/>
      </c>
      <c r="K110" s="24">
        <v>-3.1167287799999999</v>
      </c>
      <c r="L110" s="27">
        <f>(K110-A110)^2</f>
        <v>1.3625608080288369E-2</v>
      </c>
      <c r="M110" s="26" t="str">
        <f>IF(AND(K110&gt;-($S$6),K110&lt;($S$6)),"nicht wetten","")</f>
        <v/>
      </c>
      <c r="N110" t="str">
        <f>IF(AND(M110="",(K110*A110)&gt;0),"gew","verl")</f>
        <v>gew</v>
      </c>
      <c r="O110" t="str">
        <f t="shared" si="1"/>
        <v>gew</v>
      </c>
    </row>
    <row r="111" spans="1:15" x14ac:dyDescent="0.25">
      <c r="A111" s="28">
        <v>1</v>
      </c>
      <c r="C111" s="25">
        <v>0.66880072499999998</v>
      </c>
      <c r="D111" s="25">
        <f>(C111-A111)^2</f>
        <v>0.10969295976052564</v>
      </c>
      <c r="E111" s="25" t="str">
        <f>IF(AND(C111&gt;-($S$6),C111&lt;($S$6)),"nicht wetten","")</f>
        <v>nicht wetten</v>
      </c>
      <c r="F111" t="str">
        <f>IF(AND(E111="",(C111*A111)&gt;0),"gew","verl")</f>
        <v>verl</v>
      </c>
      <c r="G111" t="str">
        <f>IF(E111="",F111,"")</f>
        <v/>
      </c>
      <c r="K111" s="24">
        <v>1.1954333800000001</v>
      </c>
      <c r="L111" s="27">
        <f>(K111-A111)^2</f>
        <v>3.8194206018224437E-2</v>
      </c>
      <c r="M111" s="26" t="str">
        <f>IF(AND(K111&gt;-($S$6),K111&lt;($S$6)),"nicht wetten","")</f>
        <v/>
      </c>
      <c r="N111" t="str">
        <f>IF(AND(M111="",(K111*A111)&gt;0),"gew","verl")</f>
        <v>gew</v>
      </c>
      <c r="O111" t="str">
        <f t="shared" si="1"/>
        <v>gew</v>
      </c>
    </row>
    <row r="112" spans="1:15" x14ac:dyDescent="0.25">
      <c r="A112" s="28">
        <v>-1</v>
      </c>
      <c r="C112" s="25">
        <v>-0.26880374899999998</v>
      </c>
      <c r="D112" s="25">
        <f>(C112-A112)^2</f>
        <v>0.5346479574764551</v>
      </c>
      <c r="E112" s="25" t="str">
        <f>IF(AND(C112&gt;-($S$6),C112&lt;($S$6)),"nicht wetten","")</f>
        <v>nicht wetten</v>
      </c>
      <c r="F112" t="str">
        <f>IF(AND(E112="",(C112*A112)&gt;0),"gew","verl")</f>
        <v>verl</v>
      </c>
      <c r="G112" t="str">
        <f>IF(E112="",F112,"")</f>
        <v/>
      </c>
      <c r="K112" s="24">
        <v>-1.99877167</v>
      </c>
      <c r="L112" s="27">
        <f>(K112-A112)^2</f>
        <v>0.99754484879458893</v>
      </c>
      <c r="M112" s="26" t="str">
        <f>IF(AND(K112&gt;-($S$6),K112&lt;($S$6)),"nicht wetten","")</f>
        <v/>
      </c>
      <c r="N112" t="str">
        <f>IF(AND(M112="",(K112*A112)&gt;0),"gew","verl")</f>
        <v>gew</v>
      </c>
      <c r="O112" t="str">
        <f t="shared" si="1"/>
        <v>gew</v>
      </c>
    </row>
    <row r="113" spans="1:15" x14ac:dyDescent="0.25">
      <c r="A113" s="28">
        <v>0</v>
      </c>
      <c r="C113" s="25">
        <v>1.0913924310000001</v>
      </c>
      <c r="D113" s="25">
        <f>(C113-A113)^2</f>
        <v>1.1911374384440898</v>
      </c>
      <c r="E113" s="25" t="str">
        <f>IF(AND(C113&gt;-($S$6),C113&lt;($S$6)),"nicht wetten","")</f>
        <v/>
      </c>
      <c r="F113" t="str">
        <f>IF(AND(E113="",(C113*A113)&gt;0),"gew","verl")</f>
        <v>verl</v>
      </c>
      <c r="G113" t="str">
        <f>IF(E113="",F113,"")</f>
        <v>verl</v>
      </c>
      <c r="K113" s="24">
        <v>2.3268308599999998</v>
      </c>
      <c r="L113" s="27">
        <f>(K113-A113)^2</f>
        <v>5.4141418510483392</v>
      </c>
      <c r="M113" s="26" t="str">
        <f>IF(AND(K113&gt;-($S$6),K113&lt;($S$6)),"nicht wetten","")</f>
        <v/>
      </c>
      <c r="N113" t="str">
        <f>IF(AND(M113="",(K113*A113)&gt;0),"gew","verl")</f>
        <v>verl</v>
      </c>
      <c r="O113" t="str">
        <f t="shared" si="1"/>
        <v>verl</v>
      </c>
    </row>
    <row r="114" spans="1:15" x14ac:dyDescent="0.25">
      <c r="A114" s="28">
        <v>-1</v>
      </c>
      <c r="C114" s="25">
        <v>-0.60849244300000005</v>
      </c>
      <c r="D114" s="25">
        <f>(C114-A114)^2</f>
        <v>0.15327816718810822</v>
      </c>
      <c r="E114" s="25" t="str">
        <f>IF(AND(C114&gt;-($S$6),C114&lt;($S$6)),"nicht wetten","")</f>
        <v>nicht wetten</v>
      </c>
      <c r="F114" t="str">
        <f>IF(AND(E114="",(C114*A114)&gt;0),"gew","verl")</f>
        <v>verl</v>
      </c>
      <c r="G114" t="str">
        <f>IF(E114="",F114,"")</f>
        <v/>
      </c>
      <c r="K114" s="24">
        <v>-1.01872897</v>
      </c>
      <c r="L114" s="27">
        <f>(K114-A114)^2</f>
        <v>3.5077431726089837E-4</v>
      </c>
      <c r="M114" s="26" t="str">
        <f>IF(AND(K114&gt;-($S$6),K114&lt;($S$6)),"nicht wetten","")</f>
        <v/>
      </c>
      <c r="N114" t="str">
        <f>IF(AND(M114="",(K114*A114)&gt;0),"gew","verl")</f>
        <v>gew</v>
      </c>
      <c r="O114" t="str">
        <f t="shared" si="1"/>
        <v>gew</v>
      </c>
    </row>
    <row r="115" spans="1:15" x14ac:dyDescent="0.25">
      <c r="A115" s="28">
        <v>1</v>
      </c>
      <c r="C115" s="25">
        <v>0.82112034599999995</v>
      </c>
      <c r="D115" s="25">
        <f>(C115-A115)^2</f>
        <v>3.1997930615159736E-2</v>
      </c>
      <c r="E115" s="25" t="str">
        <f>IF(AND(C115&gt;-($S$6),C115&lt;($S$6)),"nicht wetten","")</f>
        <v>nicht wetten</v>
      </c>
      <c r="F115" t="str">
        <f>IF(AND(E115="",(C115*A115)&gt;0),"gew","verl")</f>
        <v>verl</v>
      </c>
      <c r="G115" t="str">
        <f>IF(E115="",F115,"")</f>
        <v/>
      </c>
      <c r="K115" s="24">
        <v>0.64889514400000003</v>
      </c>
      <c r="L115" s="27">
        <f>(K115-A115)^2</f>
        <v>0.12327461990678071</v>
      </c>
      <c r="M115" s="26" t="str">
        <f>IF(AND(K115&gt;-($S$6),K115&lt;($S$6)),"nicht wetten","")</f>
        <v>nicht wetten</v>
      </c>
      <c r="N115" t="str">
        <f>IF(AND(M115="",(K115*A115)&gt;0),"gew","verl")</f>
        <v>verl</v>
      </c>
      <c r="O115" t="str">
        <f t="shared" si="1"/>
        <v/>
      </c>
    </row>
    <row r="116" spans="1:15" x14ac:dyDescent="0.25">
      <c r="A116" s="28">
        <v>-1</v>
      </c>
      <c r="C116" s="25">
        <v>-0.274155119</v>
      </c>
      <c r="D116" s="25">
        <f>(C116-A116)^2</f>
        <v>0.52685079127390411</v>
      </c>
      <c r="E116" s="25" t="str">
        <f>IF(AND(C116&gt;-($S$6),C116&lt;($S$6)),"nicht wetten","")</f>
        <v>nicht wetten</v>
      </c>
      <c r="F116" t="str">
        <f>IF(AND(E116="",(C116*A116)&gt;0),"gew","verl")</f>
        <v>verl</v>
      </c>
      <c r="G116" t="str">
        <f>IF(E116="",F116,"")</f>
        <v/>
      </c>
      <c r="K116" s="24">
        <v>-0.88394010099999998</v>
      </c>
      <c r="L116" s="27">
        <f>(K116-A116)^2</f>
        <v>1.3469900155890207E-2</v>
      </c>
      <c r="M116" s="26" t="str">
        <f>IF(AND(K116&gt;-($S$6),K116&lt;($S$6)),"nicht wetten","")</f>
        <v>nicht wetten</v>
      </c>
      <c r="N116" t="str">
        <f>IF(AND(M116="",(K116*A116)&gt;0),"gew","verl")</f>
        <v>verl</v>
      </c>
      <c r="O116" t="str">
        <f t="shared" si="1"/>
        <v/>
      </c>
    </row>
    <row r="117" spans="1:15" x14ac:dyDescent="0.25">
      <c r="A117" s="28">
        <v>1</v>
      </c>
      <c r="C117" s="25">
        <v>1.717838E-3</v>
      </c>
      <c r="D117" s="25">
        <f>(C117-A117)^2</f>
        <v>0.99656727496739417</v>
      </c>
      <c r="E117" s="25" t="str">
        <f>IF(AND(C117&gt;-($S$6),C117&lt;($S$6)),"nicht wetten","")</f>
        <v>nicht wetten</v>
      </c>
      <c r="F117" t="str">
        <f>IF(AND(E117="",(C117*A117)&gt;0),"gew","verl")</f>
        <v>verl</v>
      </c>
      <c r="G117" t="str">
        <f>IF(E117="",F117,"")</f>
        <v/>
      </c>
      <c r="K117" s="24">
        <v>0.89407801600000003</v>
      </c>
      <c r="L117" s="27">
        <f>(K117-A117)^2</f>
        <v>1.121946669449625E-2</v>
      </c>
      <c r="M117" s="26" t="str">
        <f>IF(AND(K117&gt;-($S$6),K117&lt;($S$6)),"nicht wetten","")</f>
        <v>nicht wetten</v>
      </c>
      <c r="N117" t="str">
        <f>IF(AND(M117="",(K117*A117)&gt;0),"gew","verl")</f>
        <v>verl</v>
      </c>
      <c r="O117" t="str">
        <f t="shared" si="1"/>
        <v/>
      </c>
    </row>
    <row r="118" spans="1:15" x14ac:dyDescent="0.25">
      <c r="A118" s="28">
        <v>1</v>
      </c>
      <c r="C118" s="25">
        <v>0.15715158900000001</v>
      </c>
      <c r="D118" s="25">
        <f>(C118-A118)^2</f>
        <v>0.71039344392522485</v>
      </c>
      <c r="E118" s="25" t="str">
        <f>IF(AND(C118&gt;-($S$6),C118&lt;($S$6)),"nicht wetten","")</f>
        <v>nicht wetten</v>
      </c>
      <c r="F118" t="str">
        <f>IF(AND(E118="",(C118*A118)&gt;0),"gew","verl")</f>
        <v>verl</v>
      </c>
      <c r="G118" t="str">
        <f>IF(E118="",F118,"")</f>
        <v/>
      </c>
      <c r="K118" s="24">
        <v>1.1497998199999999</v>
      </c>
      <c r="L118" s="27">
        <f>(K118-A118)^2</f>
        <v>2.2439986072032375E-2</v>
      </c>
      <c r="M118" s="26" t="str">
        <f>IF(AND(K118&gt;-($S$6),K118&lt;($S$6)),"nicht wetten","")</f>
        <v/>
      </c>
      <c r="N118" t="str">
        <f>IF(AND(M118="",(K118*A118)&gt;0),"gew","verl")</f>
        <v>gew</v>
      </c>
      <c r="O118" t="str">
        <f t="shared" si="1"/>
        <v>gew</v>
      </c>
    </row>
    <row r="119" spans="1:15" x14ac:dyDescent="0.25">
      <c r="A119" s="28">
        <v>-1</v>
      </c>
      <c r="C119" s="25">
        <v>-0.90907004899999999</v>
      </c>
      <c r="D119" s="25">
        <f>(C119-A119)^2</f>
        <v>8.2682559888624021E-3</v>
      </c>
      <c r="E119" s="25" t="str">
        <f>IF(AND(C119&gt;-($S$6),C119&lt;($S$6)),"nicht wetten","")</f>
        <v>nicht wetten</v>
      </c>
      <c r="F119" t="str">
        <f>IF(AND(E119="",(C119*A119)&gt;0),"gew","verl")</f>
        <v>verl</v>
      </c>
      <c r="G119" t="str">
        <f>IF(E119="",F119,"")</f>
        <v/>
      </c>
      <c r="K119" s="24">
        <v>-3.0723214099999998</v>
      </c>
      <c r="L119" s="27">
        <f>(K119-A119)^2</f>
        <v>4.2945160263443869</v>
      </c>
      <c r="M119" s="26" t="str">
        <f>IF(AND(K119&gt;-($S$6),K119&lt;($S$6)),"nicht wetten","")</f>
        <v/>
      </c>
      <c r="N119" t="str">
        <f>IF(AND(M119="",(K119*A119)&gt;0),"gew","verl")</f>
        <v>gew</v>
      </c>
      <c r="O119" t="str">
        <f t="shared" si="1"/>
        <v>gew</v>
      </c>
    </row>
    <row r="120" spans="1:15" x14ac:dyDescent="0.25">
      <c r="A120" s="28">
        <v>0</v>
      </c>
      <c r="C120" s="25">
        <v>0.20212227499999999</v>
      </c>
      <c r="D120" s="25">
        <f>(C120-A120)^2</f>
        <v>4.0853414051175624E-2</v>
      </c>
      <c r="E120" s="25" t="str">
        <f>IF(AND(C120&gt;-($S$6),C120&lt;($S$6)),"nicht wetten","")</f>
        <v>nicht wetten</v>
      </c>
      <c r="F120" t="str">
        <f>IF(AND(E120="",(C120*A120)&gt;0),"gew","verl")</f>
        <v>verl</v>
      </c>
      <c r="G120" t="str">
        <f>IF(E120="",F120,"")</f>
        <v/>
      </c>
      <c r="K120" s="24">
        <v>-0.24934791000000001</v>
      </c>
      <c r="L120" s="27">
        <f>(K120-A120)^2</f>
        <v>6.2174380221368106E-2</v>
      </c>
      <c r="M120" s="26" t="str">
        <f>IF(AND(K120&gt;-($S$6),K120&lt;($S$6)),"nicht wetten","")</f>
        <v>nicht wetten</v>
      </c>
      <c r="N120" t="str">
        <f>IF(AND(M120="",(K120*A120)&gt;0),"gew","verl")</f>
        <v>verl</v>
      </c>
      <c r="O120" t="str">
        <f t="shared" si="1"/>
        <v/>
      </c>
    </row>
    <row r="121" spans="1:15" x14ac:dyDescent="0.25">
      <c r="A121" s="28">
        <v>-3</v>
      </c>
      <c r="C121" s="25">
        <v>-1.710641364</v>
      </c>
      <c r="D121" s="25">
        <f>(C121-A121)^2</f>
        <v>1.6624456922277806</v>
      </c>
      <c r="E121" s="25" t="str">
        <f>IF(AND(C121&gt;-($S$6),C121&lt;($S$6)),"nicht wetten","")</f>
        <v/>
      </c>
      <c r="F121" t="str">
        <f>IF(AND(E121="",(C121*A121)&gt;0),"gew","verl")</f>
        <v>gew</v>
      </c>
      <c r="G121" t="str">
        <f>IF(E121="",F121,"")</f>
        <v>gew</v>
      </c>
      <c r="K121" s="24">
        <v>-2.6134407500000001</v>
      </c>
      <c r="L121" s="27">
        <f>(K121-A121)^2</f>
        <v>0.14942805376056242</v>
      </c>
      <c r="M121" s="26" t="str">
        <f>IF(AND(K121&gt;-($S$6),K121&lt;($S$6)),"nicht wetten","")</f>
        <v/>
      </c>
      <c r="N121" t="str">
        <f>IF(AND(M121="",(K121*A121)&gt;0),"gew","verl")</f>
        <v>gew</v>
      </c>
      <c r="O121" t="str">
        <f t="shared" si="1"/>
        <v>gew</v>
      </c>
    </row>
    <row r="122" spans="1:15" x14ac:dyDescent="0.25">
      <c r="A122" s="28">
        <v>1</v>
      </c>
      <c r="C122" s="25">
        <v>0.35721883500000001</v>
      </c>
      <c r="D122" s="25">
        <f>(C122-A122)^2</f>
        <v>0.41316762607875712</v>
      </c>
      <c r="E122" s="25" t="str">
        <f>IF(AND(C122&gt;-($S$6),C122&lt;($S$6)),"nicht wetten","")</f>
        <v>nicht wetten</v>
      </c>
      <c r="F122" t="str">
        <f>IF(AND(E122="",(C122*A122)&gt;0),"gew","verl")</f>
        <v>verl</v>
      </c>
      <c r="G122" t="str">
        <f>IF(E122="",F122,"")</f>
        <v/>
      </c>
      <c r="K122" s="24">
        <v>1.25973058</v>
      </c>
      <c r="L122" s="27">
        <f>(K122-A122)^2</f>
        <v>6.7459974187136423E-2</v>
      </c>
      <c r="M122" s="26" t="str">
        <f>IF(AND(K122&gt;-($S$6),K122&lt;($S$6)),"nicht wetten","")</f>
        <v/>
      </c>
      <c r="N122" t="str">
        <f>IF(AND(M122="",(K122*A122)&gt;0),"gew","verl")</f>
        <v>gew</v>
      </c>
      <c r="O122" t="str">
        <f t="shared" si="1"/>
        <v>gew</v>
      </c>
    </row>
    <row r="123" spans="1:15" x14ac:dyDescent="0.25">
      <c r="A123" s="28">
        <v>3</v>
      </c>
      <c r="C123" s="25">
        <v>1.359657686</v>
      </c>
      <c r="D123" s="25">
        <f>(C123-A123)^2</f>
        <v>2.6907229070988743</v>
      </c>
      <c r="E123" s="25" t="str">
        <f>IF(AND(C123&gt;-($S$6),C123&lt;($S$6)),"nicht wetten","")</f>
        <v/>
      </c>
      <c r="F123" t="str">
        <f>IF(AND(E123="",(C123*A123)&gt;0),"gew","verl")</f>
        <v>gew</v>
      </c>
      <c r="G123" t="str">
        <f>IF(E123="",F123,"")</f>
        <v>gew</v>
      </c>
      <c r="K123" s="24">
        <v>2.4116024999999999</v>
      </c>
      <c r="L123" s="27">
        <f>(K123-A123)^2</f>
        <v>0.34621161800625017</v>
      </c>
      <c r="M123" s="26" t="str">
        <f>IF(AND(K123&gt;-($S$6),K123&lt;($S$6)),"nicht wetten","")</f>
        <v/>
      </c>
      <c r="N123" t="str">
        <f>IF(AND(M123="",(K123*A123)&gt;0),"gew","verl")</f>
        <v>gew</v>
      </c>
      <c r="O123" t="str">
        <f t="shared" si="1"/>
        <v>gew</v>
      </c>
    </row>
    <row r="124" spans="1:15" x14ac:dyDescent="0.25">
      <c r="A124" s="28">
        <v>-2</v>
      </c>
      <c r="C124" s="25">
        <v>-1.1281111770000001</v>
      </c>
      <c r="D124" s="25">
        <f>(C124-A124)^2</f>
        <v>0.76019011967232519</v>
      </c>
      <c r="E124" s="25" t="str">
        <f>IF(AND(C124&gt;-($S$6),C124&lt;($S$6)),"nicht wetten","")</f>
        <v/>
      </c>
      <c r="F124" t="str">
        <f>IF(AND(E124="",(C124*A124)&gt;0),"gew","verl")</f>
        <v>gew</v>
      </c>
      <c r="G124" t="str">
        <f>IF(E124="",F124,"")</f>
        <v>gew</v>
      </c>
      <c r="K124" s="24">
        <v>-0.757871568</v>
      </c>
      <c r="L124" s="27">
        <f>(K124-A124)^2</f>
        <v>1.5428830415827783</v>
      </c>
      <c r="M124" s="26" t="str">
        <f>IF(AND(K124&gt;-($S$6),K124&lt;($S$6)),"nicht wetten","")</f>
        <v>nicht wetten</v>
      </c>
      <c r="N124" t="str">
        <f>IF(AND(M124="",(K124*A124)&gt;0),"gew","verl")</f>
        <v>verl</v>
      </c>
      <c r="O124" t="str">
        <f t="shared" si="1"/>
        <v/>
      </c>
    </row>
    <row r="125" spans="1:15" x14ac:dyDescent="0.25">
      <c r="A125" s="28">
        <v>0</v>
      </c>
      <c r="C125" s="25">
        <v>0.42328478000000003</v>
      </c>
      <c r="D125" s="25">
        <f>(C125-A125)^2</f>
        <v>0.17917000497964841</v>
      </c>
      <c r="E125" s="25" t="str">
        <f>IF(AND(C125&gt;-($S$6),C125&lt;($S$6)),"nicht wetten","")</f>
        <v>nicht wetten</v>
      </c>
      <c r="F125" t="str">
        <f>IF(AND(E125="",(C125*A125)&gt;0),"gew","verl")</f>
        <v>verl</v>
      </c>
      <c r="G125" t="str">
        <f>IF(E125="",F125,"")</f>
        <v/>
      </c>
      <c r="K125" s="24">
        <v>-6.4723119100000004E-2</v>
      </c>
      <c r="L125" s="27">
        <f>(K125-A125)^2</f>
        <v>4.189082146032785E-3</v>
      </c>
      <c r="M125" s="26" t="str">
        <f>IF(AND(K125&gt;-($S$6),K125&lt;($S$6)),"nicht wetten","")</f>
        <v>nicht wetten</v>
      </c>
      <c r="N125" t="str">
        <f>IF(AND(M125="",(K125*A125)&gt;0),"gew","verl")</f>
        <v>verl</v>
      </c>
      <c r="O125" t="str">
        <f t="shared" si="1"/>
        <v/>
      </c>
    </row>
    <row r="126" spans="1:15" x14ac:dyDescent="0.25">
      <c r="A126" s="28">
        <v>1</v>
      </c>
      <c r="C126" s="25">
        <v>0.55645535999999995</v>
      </c>
      <c r="D126" s="25">
        <f>(C126-A126)^2</f>
        <v>0.19673184767272964</v>
      </c>
      <c r="E126" s="25" t="str">
        <f>IF(AND(C126&gt;-($S$6),C126&lt;($S$6)),"nicht wetten","")</f>
        <v>nicht wetten</v>
      </c>
      <c r="F126" t="str">
        <f>IF(AND(E126="",(C126*A126)&gt;0),"gew","verl")</f>
        <v>verl</v>
      </c>
      <c r="G126" t="str">
        <f>IF(E126="",F126,"")</f>
        <v/>
      </c>
      <c r="K126" s="24">
        <v>2.1549260600000002</v>
      </c>
      <c r="L126" s="27">
        <f>(K126-A126)^2</f>
        <v>1.333854204067124</v>
      </c>
      <c r="M126" s="26" t="str">
        <f>IF(AND(K126&gt;-($S$6),K126&lt;($S$6)),"nicht wetten","")</f>
        <v/>
      </c>
      <c r="N126" t="str">
        <f>IF(AND(M126="",(K126*A126)&gt;0),"gew","verl")</f>
        <v>gew</v>
      </c>
      <c r="O126" t="str">
        <f t="shared" si="1"/>
        <v>gew</v>
      </c>
    </row>
    <row r="127" spans="1:15" x14ac:dyDescent="0.25">
      <c r="A127" s="28">
        <v>5</v>
      </c>
      <c r="C127" s="25">
        <v>2.50304043</v>
      </c>
      <c r="D127" s="25">
        <f>(C127-A127)^2</f>
        <v>6.2348070942145846</v>
      </c>
      <c r="E127" s="25" t="str">
        <f>IF(AND(C127&gt;-($S$6),C127&lt;($S$6)),"nicht wetten","")</f>
        <v/>
      </c>
      <c r="F127" t="str">
        <f>IF(AND(E127="",(C127*A127)&gt;0),"gew","verl")</f>
        <v>gew</v>
      </c>
      <c r="G127" t="str">
        <f>IF(E127="",F127,"")</f>
        <v>gew</v>
      </c>
      <c r="K127" s="24">
        <v>4.61020947</v>
      </c>
      <c r="L127" s="27">
        <f>(K127-A127)^2</f>
        <v>0.15193665727768088</v>
      </c>
      <c r="M127" s="26" t="str">
        <f>IF(AND(K127&gt;-($S$6),K127&lt;($S$6)),"nicht wetten","")</f>
        <v/>
      </c>
      <c r="N127" t="str">
        <f>IF(AND(M127="",(K127*A127)&gt;0),"gew","verl")</f>
        <v>gew</v>
      </c>
      <c r="O127" t="str">
        <f t="shared" si="1"/>
        <v>gew</v>
      </c>
    </row>
    <row r="128" spans="1:15" x14ac:dyDescent="0.25">
      <c r="A128" s="28">
        <v>-1</v>
      </c>
      <c r="C128" s="25">
        <v>-0.64172364999999998</v>
      </c>
      <c r="D128" s="25">
        <f>(C128-A128)^2</f>
        <v>0.12836194296932252</v>
      </c>
      <c r="E128" s="25" t="str">
        <f>IF(AND(C128&gt;-($S$6),C128&lt;($S$6)),"nicht wetten","")</f>
        <v>nicht wetten</v>
      </c>
      <c r="F128" t="str">
        <f>IF(AND(E128="",(C128*A128)&gt;0),"gew","verl")</f>
        <v>verl</v>
      </c>
      <c r="G128" t="str">
        <f>IF(E128="",F128,"")</f>
        <v/>
      </c>
      <c r="K128" s="24">
        <v>-1.3233312399999999</v>
      </c>
      <c r="L128" s="27">
        <f>(K128-A128)^2</f>
        <v>0.10454309075993753</v>
      </c>
      <c r="M128" s="26" t="str">
        <f>IF(AND(K128&gt;-($S$6),K128&lt;($S$6)),"nicht wetten","")</f>
        <v/>
      </c>
      <c r="N128" t="str">
        <f>IF(AND(M128="",(K128*A128)&gt;0),"gew","verl")</f>
        <v>gew</v>
      </c>
      <c r="O128" t="str">
        <f t="shared" si="1"/>
        <v>gew</v>
      </c>
    </row>
    <row r="129" spans="1:15" x14ac:dyDescent="0.25">
      <c r="A129" s="28">
        <v>1</v>
      </c>
      <c r="C129" s="25">
        <v>1.478148945</v>
      </c>
      <c r="D129" s="25">
        <f>(C129-A129)^2</f>
        <v>0.22862641360461308</v>
      </c>
      <c r="E129" s="25" t="str">
        <f>IF(AND(C129&gt;-($S$6),C129&lt;($S$6)),"nicht wetten","")</f>
        <v/>
      </c>
      <c r="F129" t="str">
        <f>IF(AND(E129="",(C129*A129)&gt;0),"gew","verl")</f>
        <v>gew</v>
      </c>
      <c r="G129" t="str">
        <f>IF(E129="",F129,"")</f>
        <v>gew</v>
      </c>
      <c r="K129" s="24">
        <v>0.79472535799999999</v>
      </c>
      <c r="L129" s="27">
        <f>(K129-A129)^2</f>
        <v>4.213767864822817E-2</v>
      </c>
      <c r="M129" s="26" t="str">
        <f>IF(AND(K129&gt;-($S$6),K129&lt;($S$6)),"nicht wetten","")</f>
        <v>nicht wetten</v>
      </c>
      <c r="N129" t="str">
        <f>IF(AND(M129="",(K129*A129)&gt;0),"gew","verl")</f>
        <v>verl</v>
      </c>
      <c r="O129" t="str">
        <f t="shared" si="1"/>
        <v/>
      </c>
    </row>
    <row r="130" spans="1:15" x14ac:dyDescent="0.25">
      <c r="A130" s="28">
        <v>1</v>
      </c>
      <c r="C130" s="25">
        <v>-0.76208220800000004</v>
      </c>
      <c r="D130" s="25">
        <f>(C130-A130)^2</f>
        <v>3.1049337077501553</v>
      </c>
      <c r="E130" s="25" t="str">
        <f>IF(AND(C130&gt;-($S$6),C130&lt;($S$6)),"nicht wetten","")</f>
        <v>nicht wetten</v>
      </c>
      <c r="F130" t="str">
        <f>IF(AND(E130="",(C130*A130)&gt;0),"gew","verl")</f>
        <v>verl</v>
      </c>
      <c r="G130" t="str">
        <f>IF(E130="",F130,"")</f>
        <v/>
      </c>
      <c r="K130" s="24">
        <v>1.18147683</v>
      </c>
      <c r="L130" s="27">
        <f>(K130-A130)^2</f>
        <v>3.2933839826848915E-2</v>
      </c>
      <c r="M130" s="26" t="str">
        <f>IF(AND(K130&gt;-($S$6),K130&lt;($S$6)),"nicht wetten","")</f>
        <v/>
      </c>
      <c r="N130" t="str">
        <f>IF(AND(M130="",(K130*A130)&gt;0),"gew","verl")</f>
        <v>gew</v>
      </c>
      <c r="O130" t="str">
        <f t="shared" ref="O130:O193" si="2">IF(M130="",N130,"")</f>
        <v>gew</v>
      </c>
    </row>
    <row r="131" spans="1:15" x14ac:dyDescent="0.25">
      <c r="A131" s="28">
        <v>-1</v>
      </c>
      <c r="C131" s="25">
        <v>1.4036116460000001</v>
      </c>
      <c r="D131" s="25">
        <f>(C131-A131)^2</f>
        <v>5.7773489447868291</v>
      </c>
      <c r="E131" s="25" t="str">
        <f>IF(AND(C131&gt;-($S$6),C131&lt;($S$6)),"nicht wetten","")</f>
        <v/>
      </c>
      <c r="F131" t="str">
        <f>IF(AND(E131="",(C131*A131)&gt;0),"gew","verl")</f>
        <v>verl</v>
      </c>
      <c r="G131" t="str">
        <f>IF(E131="",F131,"")</f>
        <v>verl</v>
      </c>
      <c r="K131" s="24">
        <v>-0.57626986499999999</v>
      </c>
      <c r="L131" s="27">
        <f>(K131-A131)^2</f>
        <v>0.17954722730711822</v>
      </c>
      <c r="M131" s="26" t="str">
        <f>IF(AND(K131&gt;-($S$6),K131&lt;($S$6)),"nicht wetten","")</f>
        <v>nicht wetten</v>
      </c>
      <c r="N131" t="str">
        <f>IF(AND(M131="",(K131*A131)&gt;0),"gew","verl")</f>
        <v>verl</v>
      </c>
      <c r="O131" t="str">
        <f t="shared" si="2"/>
        <v/>
      </c>
    </row>
    <row r="132" spans="1:15" x14ac:dyDescent="0.25">
      <c r="A132" s="28">
        <v>0</v>
      </c>
      <c r="C132" s="25">
        <v>-0.33945009599999998</v>
      </c>
      <c r="D132" s="25">
        <f>(C132-A132)^2</f>
        <v>0.11522636767440921</v>
      </c>
      <c r="E132" s="25" t="str">
        <f>IF(AND(C132&gt;-($S$6),C132&lt;($S$6)),"nicht wetten","")</f>
        <v>nicht wetten</v>
      </c>
      <c r="F132" t="str">
        <f>IF(AND(E132="",(C132*A132)&gt;0),"gew","verl")</f>
        <v>verl</v>
      </c>
      <c r="G132" t="str">
        <f>IF(E132="",F132,"")</f>
        <v/>
      </c>
      <c r="K132" s="24">
        <v>6.8265926100000004E-3</v>
      </c>
      <c r="L132" s="27">
        <f>(K132-A132)^2</f>
        <v>4.6602366662906619E-5</v>
      </c>
      <c r="M132" s="26" t="str">
        <f>IF(AND(K132&gt;-($S$6),K132&lt;($S$6)),"nicht wetten","")</f>
        <v>nicht wetten</v>
      </c>
      <c r="N132" t="str">
        <f>IF(AND(M132="",(K132*A132)&gt;0),"gew","verl")</f>
        <v>verl</v>
      </c>
      <c r="O132" t="str">
        <f t="shared" si="2"/>
        <v/>
      </c>
    </row>
    <row r="133" spans="1:15" x14ac:dyDescent="0.25">
      <c r="A133" s="28">
        <v>3</v>
      </c>
      <c r="C133" s="25">
        <v>1.884127675</v>
      </c>
      <c r="D133" s="25">
        <f>(C133-A133)^2</f>
        <v>1.2451710457009055</v>
      </c>
      <c r="E133" s="25" t="str">
        <f>IF(AND(C133&gt;-($S$6),C133&lt;($S$6)),"nicht wetten","")</f>
        <v/>
      </c>
      <c r="F133" t="str">
        <f>IF(AND(E133="",(C133*A133)&gt;0),"gew","verl")</f>
        <v>gew</v>
      </c>
      <c r="G133" t="str">
        <f>IF(E133="",F133,"")</f>
        <v>gew</v>
      </c>
      <c r="K133" s="24">
        <v>-0.67947637999999999</v>
      </c>
      <c r="L133" s="27">
        <f>(K133-A133)^2</f>
        <v>13.538546430977906</v>
      </c>
      <c r="M133" s="26" t="str">
        <f>IF(AND(K133&gt;-($S$6),K133&lt;($S$6)),"nicht wetten","")</f>
        <v>nicht wetten</v>
      </c>
      <c r="N133" t="str">
        <f>IF(AND(M133="",(K133*A133)&gt;0),"gew","verl")</f>
        <v>verl</v>
      </c>
      <c r="O133" t="str">
        <f t="shared" si="2"/>
        <v/>
      </c>
    </row>
    <row r="134" spans="1:15" x14ac:dyDescent="0.25">
      <c r="A134" s="28">
        <v>-2</v>
      </c>
      <c r="C134" s="25">
        <v>-1.127385122</v>
      </c>
      <c r="D134" s="25">
        <f>(C134-A134)^2</f>
        <v>0.76145672530695496</v>
      </c>
      <c r="E134" s="25" t="str">
        <f>IF(AND(C134&gt;-($S$6),C134&lt;($S$6)),"nicht wetten","")</f>
        <v/>
      </c>
      <c r="F134" t="str">
        <f>IF(AND(E134="",(C134*A134)&gt;0),"gew","verl")</f>
        <v>gew</v>
      </c>
      <c r="G134" t="str">
        <f>IF(E134="",F134,"")</f>
        <v>gew</v>
      </c>
      <c r="K134" s="24">
        <v>-1.3948243899999999</v>
      </c>
      <c r="L134" s="27">
        <f>(K134-A134)^2</f>
        <v>0.36623751893887219</v>
      </c>
      <c r="M134" s="26" t="str">
        <f>IF(AND(K134&gt;-($S$6),K134&lt;($S$6)),"nicht wetten","")</f>
        <v/>
      </c>
      <c r="N134" t="str">
        <f>IF(AND(M134="",(K134*A134)&gt;0),"gew","verl")</f>
        <v>gew</v>
      </c>
      <c r="O134" t="str">
        <f t="shared" si="2"/>
        <v>gew</v>
      </c>
    </row>
    <row r="135" spans="1:15" x14ac:dyDescent="0.25">
      <c r="A135" s="28">
        <v>-2</v>
      </c>
      <c r="C135" s="25">
        <v>-1.2398047830000001</v>
      </c>
      <c r="D135" s="25">
        <f>(C135-A135)^2</f>
        <v>0.57789676794967693</v>
      </c>
      <c r="E135" s="25" t="str">
        <f>IF(AND(C135&gt;-($S$6),C135&lt;($S$6)),"nicht wetten","")</f>
        <v/>
      </c>
      <c r="F135" t="str">
        <f>IF(AND(E135="",(C135*A135)&gt;0),"gew","verl")</f>
        <v>gew</v>
      </c>
      <c r="G135" t="str">
        <f>IF(E135="",F135,"")</f>
        <v>gew</v>
      </c>
      <c r="K135" s="24">
        <v>-0.99364996000000005</v>
      </c>
      <c r="L135" s="27">
        <f>(K135-A135)^2</f>
        <v>1.0127404030080016</v>
      </c>
      <c r="M135" s="26" t="str">
        <f>IF(AND(K135&gt;-($S$6),K135&lt;($S$6)),"nicht wetten","")</f>
        <v>nicht wetten</v>
      </c>
      <c r="N135" t="str">
        <f>IF(AND(M135="",(K135*A135)&gt;0),"gew","verl")</f>
        <v>verl</v>
      </c>
      <c r="O135" t="str">
        <f t="shared" si="2"/>
        <v/>
      </c>
    </row>
    <row r="136" spans="1:15" x14ac:dyDescent="0.25">
      <c r="A136" s="28">
        <v>1</v>
      </c>
      <c r="C136" s="25">
        <v>1.0187187799999999</v>
      </c>
      <c r="D136" s="25">
        <f>(C136-A136)^2</f>
        <v>3.5039272468839755E-4</v>
      </c>
      <c r="E136" s="25" t="str">
        <f>IF(AND(C136&gt;-($S$6),C136&lt;($S$6)),"nicht wetten","")</f>
        <v/>
      </c>
      <c r="F136" t="str">
        <f>IF(AND(E136="",(C136*A136)&gt;0),"gew","verl")</f>
        <v>gew</v>
      </c>
      <c r="G136" t="str">
        <f>IF(E136="",F136,"")</f>
        <v>gew</v>
      </c>
      <c r="K136" s="24">
        <v>0.970247686</v>
      </c>
      <c r="L136" s="27">
        <f>(K136-A136)^2</f>
        <v>8.8520018835459608E-4</v>
      </c>
      <c r="M136" s="26" t="str">
        <f>IF(AND(K136&gt;-($S$6),K136&lt;($S$6)),"nicht wetten","")</f>
        <v>nicht wetten</v>
      </c>
      <c r="N136" t="str">
        <f>IF(AND(M136="",(K136*A136)&gt;0),"gew","verl")</f>
        <v>verl</v>
      </c>
      <c r="O136" t="str">
        <f t="shared" si="2"/>
        <v/>
      </c>
    </row>
    <row r="137" spans="1:15" x14ac:dyDescent="0.25">
      <c r="A137" s="28">
        <v>-4</v>
      </c>
      <c r="C137" s="25">
        <v>-2.5493880359999999</v>
      </c>
      <c r="D137" s="25">
        <f>(C137-A137)^2</f>
        <v>2.1042750700999378</v>
      </c>
      <c r="E137" s="25" t="str">
        <f>IF(AND(C137&gt;-($S$6),C137&lt;($S$6)),"nicht wetten","")</f>
        <v/>
      </c>
      <c r="F137" t="str">
        <f>IF(AND(E137="",(C137*A137)&gt;0),"gew","verl")</f>
        <v>gew</v>
      </c>
      <c r="G137" t="str">
        <f>IF(E137="",F137,"")</f>
        <v>gew</v>
      </c>
      <c r="K137" s="24">
        <v>-3.5421817299999998</v>
      </c>
      <c r="L137" s="27">
        <f>(K137-A137)^2</f>
        <v>0.20959756834579307</v>
      </c>
      <c r="M137" s="26" t="str">
        <f>IF(AND(K137&gt;-($S$6),K137&lt;($S$6)),"nicht wetten","")</f>
        <v/>
      </c>
      <c r="N137" t="str">
        <f>IF(AND(M137="",(K137*A137)&gt;0),"gew","verl")</f>
        <v>gew</v>
      </c>
      <c r="O137" t="str">
        <f t="shared" si="2"/>
        <v>gew</v>
      </c>
    </row>
    <row r="138" spans="1:15" x14ac:dyDescent="0.25">
      <c r="A138" s="28">
        <v>3</v>
      </c>
      <c r="C138" s="25">
        <v>0.976340404</v>
      </c>
      <c r="D138" s="25">
        <f>(C138-A138)^2</f>
        <v>4.0951981604828829</v>
      </c>
      <c r="E138" s="25" t="str">
        <f>IF(AND(C138&gt;-($S$6),C138&lt;($S$6)),"nicht wetten","")</f>
        <v>nicht wetten</v>
      </c>
      <c r="F138" t="str">
        <f>IF(AND(E138="",(C138*A138)&gt;0),"gew","verl")</f>
        <v>verl</v>
      </c>
      <c r="G138" t="str">
        <f>IF(E138="",F138,"")</f>
        <v/>
      </c>
      <c r="K138" s="24">
        <v>2.2683722999999998</v>
      </c>
      <c r="L138" s="27">
        <f>(K138-A138)^2</f>
        <v>0.53527909140729035</v>
      </c>
      <c r="M138" s="26" t="str">
        <f>IF(AND(K138&gt;-($S$6),K138&lt;($S$6)),"nicht wetten","")</f>
        <v/>
      </c>
      <c r="N138" t="str">
        <f>IF(AND(M138="",(K138*A138)&gt;0),"gew","verl")</f>
        <v>gew</v>
      </c>
      <c r="O138" t="str">
        <f t="shared" si="2"/>
        <v>gew</v>
      </c>
    </row>
    <row r="139" spans="1:15" x14ac:dyDescent="0.25">
      <c r="A139" s="28">
        <v>0</v>
      </c>
      <c r="C139" s="25">
        <v>0.63835045899999998</v>
      </c>
      <c r="D139" s="25">
        <f>(C139-A139)^2</f>
        <v>0.40749130850551063</v>
      </c>
      <c r="E139" s="25" t="str">
        <f>IF(AND(C139&gt;-($S$6),C139&lt;($S$6)),"nicht wetten","")</f>
        <v>nicht wetten</v>
      </c>
      <c r="F139" t="str">
        <f>IF(AND(E139="",(C139*A139)&gt;0),"gew","verl")</f>
        <v>verl</v>
      </c>
      <c r="G139" t="str">
        <f>IF(E139="",F139,"")</f>
        <v/>
      </c>
      <c r="K139" s="24">
        <v>-0.36519888</v>
      </c>
      <c r="L139" s="27">
        <f>(K139-A139)^2</f>
        <v>0.1333702219532544</v>
      </c>
      <c r="M139" s="26" t="str">
        <f>IF(AND(K139&gt;-($S$6),K139&lt;($S$6)),"nicht wetten","")</f>
        <v>nicht wetten</v>
      </c>
      <c r="N139" t="str">
        <f>IF(AND(M139="",(K139*A139)&gt;0),"gew","verl")</f>
        <v>verl</v>
      </c>
      <c r="O139" t="str">
        <f t="shared" si="2"/>
        <v/>
      </c>
    </row>
    <row r="140" spans="1:15" x14ac:dyDescent="0.25">
      <c r="A140" s="28">
        <v>1</v>
      </c>
      <c r="C140" s="25">
        <v>-1.2002748089999999</v>
      </c>
      <c r="D140" s="25">
        <f>(C140-A140)^2</f>
        <v>4.8412092351199849</v>
      </c>
      <c r="E140" s="25" t="str">
        <f>IF(AND(C140&gt;-($S$6),C140&lt;($S$6)),"nicht wetten","")</f>
        <v/>
      </c>
      <c r="F140" t="str">
        <f>IF(AND(E140="",(C140*A140)&gt;0),"gew","verl")</f>
        <v>verl</v>
      </c>
      <c r="G140" t="str">
        <f>IF(E140="",F140,"")</f>
        <v>verl</v>
      </c>
      <c r="K140" s="24">
        <v>1.2365307800000001</v>
      </c>
      <c r="L140" s="27">
        <f>(K140-A140)^2</f>
        <v>5.5946809887408425E-2</v>
      </c>
      <c r="M140" s="26" t="str">
        <f>IF(AND(K140&gt;-($S$6),K140&lt;($S$6)),"nicht wetten","")</f>
        <v/>
      </c>
      <c r="N140" t="str">
        <f>IF(AND(M140="",(K140*A140)&gt;0),"gew","verl")</f>
        <v>gew</v>
      </c>
      <c r="O140" t="str">
        <f t="shared" si="2"/>
        <v>gew</v>
      </c>
    </row>
    <row r="141" spans="1:15" x14ac:dyDescent="0.25">
      <c r="A141" s="28">
        <v>2</v>
      </c>
      <c r="C141" s="25">
        <v>1.0859564690000001</v>
      </c>
      <c r="D141" s="25">
        <f>(C141-A141)^2</f>
        <v>0.8354755765629478</v>
      </c>
      <c r="E141" s="25" t="str">
        <f>IF(AND(C141&gt;-($S$6),C141&lt;($S$6)),"nicht wetten","")</f>
        <v/>
      </c>
      <c r="F141" t="str">
        <f>IF(AND(E141="",(C141*A141)&gt;0),"gew","verl")</f>
        <v>gew</v>
      </c>
      <c r="G141" t="str">
        <f>IF(E141="",F141,"")</f>
        <v>gew</v>
      </c>
      <c r="K141" s="24">
        <v>1.9094084499999999</v>
      </c>
      <c r="L141" s="27">
        <f>(K141-A141)^2</f>
        <v>8.2068289314025135E-3</v>
      </c>
      <c r="M141" s="26" t="str">
        <f>IF(AND(K141&gt;-($S$6),K141&lt;($S$6)),"nicht wetten","")</f>
        <v/>
      </c>
      <c r="N141" t="str">
        <f>IF(AND(M141="",(K141*A141)&gt;0),"gew","verl")</f>
        <v>gew</v>
      </c>
      <c r="O141" t="str">
        <f t="shared" si="2"/>
        <v>gew</v>
      </c>
    </row>
    <row r="142" spans="1:15" x14ac:dyDescent="0.25">
      <c r="A142" s="28">
        <v>2</v>
      </c>
      <c r="C142" s="25">
        <v>1.258631219</v>
      </c>
      <c r="D142" s="25">
        <f>(C142-A142)^2</f>
        <v>0.54962766944142605</v>
      </c>
      <c r="E142" s="25" t="str">
        <f>IF(AND(C142&gt;-($S$6),C142&lt;($S$6)),"nicht wetten","")</f>
        <v/>
      </c>
      <c r="F142" t="str">
        <f>IF(AND(E142="",(C142*A142)&gt;0),"gew","verl")</f>
        <v>gew</v>
      </c>
      <c r="G142" t="str">
        <f>IF(E142="",F142,"")</f>
        <v>gew</v>
      </c>
      <c r="K142" s="24">
        <v>1.5646404</v>
      </c>
      <c r="L142" s="27">
        <f>(K142-A142)^2</f>
        <v>0.18953798131215996</v>
      </c>
      <c r="M142" s="26" t="str">
        <f>IF(AND(K142&gt;-($S$6),K142&lt;($S$6)),"nicht wetten","")</f>
        <v/>
      </c>
      <c r="N142" t="str">
        <f>IF(AND(M142="",(K142*A142)&gt;0),"gew","verl")</f>
        <v>gew</v>
      </c>
      <c r="O142" t="str">
        <f t="shared" si="2"/>
        <v>gew</v>
      </c>
    </row>
    <row r="143" spans="1:15" x14ac:dyDescent="0.25">
      <c r="A143" s="28">
        <v>2</v>
      </c>
      <c r="C143" s="25">
        <v>1.7153863970000001</v>
      </c>
      <c r="D143" s="25">
        <f>(C143-A143)^2</f>
        <v>8.1004903012641571E-2</v>
      </c>
      <c r="E143" s="25" t="str">
        <f>IF(AND(C143&gt;-($S$6),C143&lt;($S$6)),"nicht wetten","")</f>
        <v/>
      </c>
      <c r="F143" t="str">
        <f>IF(AND(E143="",(C143*A143)&gt;0),"gew","verl")</f>
        <v>gew</v>
      </c>
      <c r="G143" t="str">
        <f>IF(E143="",F143,"")</f>
        <v>gew</v>
      </c>
      <c r="K143" s="24">
        <v>3.3462548299999999</v>
      </c>
      <c r="L143" s="27">
        <f>(K143-A143)^2</f>
        <v>1.8124020672983285</v>
      </c>
      <c r="M143" s="26" t="str">
        <f>IF(AND(K143&gt;-($S$6),K143&lt;($S$6)),"nicht wetten","")</f>
        <v/>
      </c>
      <c r="N143" t="str">
        <f>IF(AND(M143="",(K143*A143)&gt;0),"gew","verl")</f>
        <v>gew</v>
      </c>
      <c r="O143" t="str">
        <f t="shared" si="2"/>
        <v>gew</v>
      </c>
    </row>
    <row r="144" spans="1:15" x14ac:dyDescent="0.25">
      <c r="A144" s="28">
        <v>0</v>
      </c>
      <c r="C144" s="25">
        <v>-0.18333275399999999</v>
      </c>
      <c r="D144" s="25">
        <f>(C144-A144)^2</f>
        <v>3.3610898689224511E-2</v>
      </c>
      <c r="E144" s="25" t="str">
        <f>IF(AND(C144&gt;-($S$6),C144&lt;($S$6)),"nicht wetten","")</f>
        <v>nicht wetten</v>
      </c>
      <c r="F144" t="str">
        <f>IF(AND(E144="",(C144*A144)&gt;0),"gew","verl")</f>
        <v>verl</v>
      </c>
      <c r="G144" t="str">
        <f>IF(E144="",F144,"")</f>
        <v/>
      </c>
      <c r="K144" s="24">
        <v>0.59721368600000002</v>
      </c>
      <c r="L144" s="27">
        <f>(K144-A144)^2</f>
        <v>0.3566641867457066</v>
      </c>
      <c r="M144" s="26" t="str">
        <f>IF(AND(K144&gt;-($S$6),K144&lt;($S$6)),"nicht wetten","")</f>
        <v>nicht wetten</v>
      </c>
      <c r="N144" t="str">
        <f>IF(AND(M144="",(K144*A144)&gt;0),"gew","verl")</f>
        <v>verl</v>
      </c>
      <c r="O144" t="str">
        <f t="shared" si="2"/>
        <v/>
      </c>
    </row>
    <row r="145" spans="1:15" x14ac:dyDescent="0.25">
      <c r="A145" s="28">
        <v>-1</v>
      </c>
      <c r="C145" s="25">
        <v>-0.93468938999999995</v>
      </c>
      <c r="D145" s="25">
        <f>(C145-A145)^2</f>
        <v>4.2654757785721064E-3</v>
      </c>
      <c r="E145" s="25" t="str">
        <f>IF(AND(C145&gt;-($S$6),C145&lt;($S$6)),"nicht wetten","")</f>
        <v>nicht wetten</v>
      </c>
      <c r="F145" t="str">
        <f>IF(AND(E145="",(C145*A145)&gt;0),"gew","verl")</f>
        <v>verl</v>
      </c>
      <c r="G145" t="str">
        <f>IF(E145="",F145,"")</f>
        <v/>
      </c>
      <c r="K145" s="24">
        <v>-2.4284758599999998</v>
      </c>
      <c r="L145" s="27">
        <f>(K145-A145)^2</f>
        <v>2.040543282602739</v>
      </c>
      <c r="M145" s="26" t="str">
        <f>IF(AND(K145&gt;-($S$6),K145&lt;($S$6)),"nicht wetten","")</f>
        <v/>
      </c>
      <c r="N145" t="str">
        <f>IF(AND(M145="",(K145*A145)&gt;0),"gew","verl")</f>
        <v>gew</v>
      </c>
      <c r="O145" t="str">
        <f t="shared" si="2"/>
        <v>gew</v>
      </c>
    </row>
    <row r="146" spans="1:15" x14ac:dyDescent="0.25">
      <c r="A146" s="28">
        <v>3</v>
      </c>
      <c r="C146" s="25">
        <v>1.263035039</v>
      </c>
      <c r="D146" s="25">
        <f>(C146-A146)^2</f>
        <v>3.0170472757417315</v>
      </c>
      <c r="E146" s="25" t="str">
        <f>IF(AND(C146&gt;-($S$6),C146&lt;($S$6)),"nicht wetten","")</f>
        <v/>
      </c>
      <c r="F146" t="str">
        <f>IF(AND(E146="",(C146*A146)&gt;0),"gew","verl")</f>
        <v>gew</v>
      </c>
      <c r="G146" t="str">
        <f>IF(E146="",F146,"")</f>
        <v>gew</v>
      </c>
      <c r="K146" s="24">
        <v>2.48998666</v>
      </c>
      <c r="L146" s="27">
        <f>(K146-A146)^2</f>
        <v>0.2601136069779556</v>
      </c>
      <c r="M146" s="26" t="str">
        <f>IF(AND(K146&gt;-($S$6),K146&lt;($S$6)),"nicht wetten","")</f>
        <v/>
      </c>
      <c r="N146" t="str">
        <f>IF(AND(M146="",(K146*A146)&gt;0),"gew","verl")</f>
        <v>gew</v>
      </c>
      <c r="O146" t="str">
        <f t="shared" si="2"/>
        <v>gew</v>
      </c>
    </row>
    <row r="147" spans="1:15" x14ac:dyDescent="0.25">
      <c r="A147" s="28">
        <v>2</v>
      </c>
      <c r="C147" s="25">
        <v>0.61241040199999996</v>
      </c>
      <c r="D147" s="25">
        <f>(C147-A147)^2</f>
        <v>1.9254048924778013</v>
      </c>
      <c r="E147" s="25" t="str">
        <f>IF(AND(C147&gt;-($S$6),C147&lt;($S$6)),"nicht wetten","")</f>
        <v>nicht wetten</v>
      </c>
      <c r="F147" t="str">
        <f>IF(AND(E147="",(C147*A147)&gt;0),"gew","verl")</f>
        <v>verl</v>
      </c>
      <c r="G147" t="str">
        <f>IF(E147="",F147,"")</f>
        <v/>
      </c>
      <c r="K147" s="24">
        <v>2.1218392800000001</v>
      </c>
      <c r="L147" s="27">
        <f>(K147-A147)^2</f>
        <v>1.4844810150918425E-2</v>
      </c>
      <c r="M147" s="26" t="str">
        <f>IF(AND(K147&gt;-($S$6),K147&lt;($S$6)),"nicht wetten","")</f>
        <v/>
      </c>
      <c r="N147" t="str">
        <f>IF(AND(M147="",(K147*A147)&gt;0),"gew","verl")</f>
        <v>gew</v>
      </c>
      <c r="O147" t="str">
        <f t="shared" si="2"/>
        <v>gew</v>
      </c>
    </row>
    <row r="148" spans="1:15" x14ac:dyDescent="0.25">
      <c r="A148" s="28">
        <v>0</v>
      </c>
      <c r="C148" s="25">
        <v>0.19057886800000001</v>
      </c>
      <c r="D148" s="25">
        <f>(C148-A148)^2</f>
        <v>3.6320304928161427E-2</v>
      </c>
      <c r="E148" s="25" t="str">
        <f>IF(AND(C148&gt;-($S$6),C148&lt;($S$6)),"nicht wetten","")</f>
        <v>nicht wetten</v>
      </c>
      <c r="F148" t="str">
        <f>IF(AND(E148="",(C148*A148)&gt;0),"gew","verl")</f>
        <v>verl</v>
      </c>
      <c r="G148" t="str">
        <f>IF(E148="",F148,"")</f>
        <v/>
      </c>
      <c r="K148" s="24">
        <v>0.55992209900000001</v>
      </c>
      <c r="L148" s="27">
        <f>(K148-A148)^2</f>
        <v>0.31351275694856579</v>
      </c>
      <c r="M148" s="26" t="str">
        <f>IF(AND(K148&gt;-($S$6),K148&lt;($S$6)),"nicht wetten","")</f>
        <v>nicht wetten</v>
      </c>
      <c r="N148" t="str">
        <f>IF(AND(M148="",(K148*A148)&gt;0),"gew","verl")</f>
        <v>verl</v>
      </c>
      <c r="O148" t="str">
        <f t="shared" si="2"/>
        <v/>
      </c>
    </row>
    <row r="149" spans="1:15" x14ac:dyDescent="0.25">
      <c r="A149" s="28">
        <v>1</v>
      </c>
      <c r="C149" s="25">
        <v>0.24456736200000001</v>
      </c>
      <c r="D149" s="25">
        <f>(C149-A149)^2</f>
        <v>0.57067847055563914</v>
      </c>
      <c r="E149" s="25" t="str">
        <f>IF(AND(C149&gt;-($S$6),C149&lt;($S$6)),"nicht wetten","")</f>
        <v>nicht wetten</v>
      </c>
      <c r="F149" t="str">
        <f>IF(AND(E149="",(C149*A149)&gt;0),"gew","verl")</f>
        <v>verl</v>
      </c>
      <c r="G149" t="str">
        <f>IF(E149="",F149,"")</f>
        <v/>
      </c>
      <c r="K149" s="24">
        <v>0.46366432299999999</v>
      </c>
      <c r="L149" s="27">
        <f>(K149-A149)^2</f>
        <v>0.28765595842304842</v>
      </c>
      <c r="M149" s="26" t="str">
        <f>IF(AND(K149&gt;-($S$6),K149&lt;($S$6)),"nicht wetten","")</f>
        <v>nicht wetten</v>
      </c>
      <c r="N149" t="str">
        <f>IF(AND(M149="",(K149*A149)&gt;0),"gew","verl")</f>
        <v>verl</v>
      </c>
      <c r="O149" t="str">
        <f t="shared" si="2"/>
        <v/>
      </c>
    </row>
    <row r="150" spans="1:15" x14ac:dyDescent="0.25">
      <c r="A150" s="28">
        <v>0</v>
      </c>
      <c r="C150" s="25">
        <v>-0.267194292</v>
      </c>
      <c r="D150" s="25">
        <f>(C150-A150)^2</f>
        <v>7.139278967738126E-2</v>
      </c>
      <c r="E150" s="25" t="str">
        <f>IF(AND(C150&gt;-($S$6),C150&lt;($S$6)),"nicht wetten","")</f>
        <v>nicht wetten</v>
      </c>
      <c r="F150" t="str">
        <f>IF(AND(E150="",(C150*A150)&gt;0),"gew","verl")</f>
        <v>verl</v>
      </c>
      <c r="G150" t="str">
        <f>IF(E150="",F150,"")</f>
        <v/>
      </c>
      <c r="K150" s="24">
        <v>-0.142863616</v>
      </c>
      <c r="L150" s="27">
        <f>(K150-A150)^2</f>
        <v>2.0410012776595456E-2</v>
      </c>
      <c r="M150" s="26" t="str">
        <f>IF(AND(K150&gt;-($S$6),K150&lt;($S$6)),"nicht wetten","")</f>
        <v>nicht wetten</v>
      </c>
      <c r="N150" t="str">
        <f>IF(AND(M150="",(K150*A150)&gt;0),"gew","verl")</f>
        <v>verl</v>
      </c>
      <c r="O150" t="str">
        <f t="shared" si="2"/>
        <v/>
      </c>
    </row>
    <row r="151" spans="1:15" x14ac:dyDescent="0.25">
      <c r="A151" s="28">
        <v>0</v>
      </c>
      <c r="C151" s="25">
        <v>-0.62430224899999998</v>
      </c>
      <c r="D151" s="25">
        <f>(C151-A151)^2</f>
        <v>0.38975329810645798</v>
      </c>
      <c r="E151" s="25" t="str">
        <f>IF(AND(C151&gt;-($S$6),C151&lt;($S$6)),"nicht wetten","")</f>
        <v>nicht wetten</v>
      </c>
      <c r="F151" t="str">
        <f>IF(AND(E151="",(C151*A151)&gt;0),"gew","verl")</f>
        <v>verl</v>
      </c>
      <c r="G151" t="str">
        <f>IF(E151="",F151,"")</f>
        <v/>
      </c>
      <c r="K151" s="24">
        <v>1.03274679</v>
      </c>
      <c r="L151" s="27">
        <f>(K151-A151)^2</f>
        <v>1.0665659322553041</v>
      </c>
      <c r="M151" s="26" t="str">
        <f>IF(AND(K151&gt;-($S$6),K151&lt;($S$6)),"nicht wetten","")</f>
        <v/>
      </c>
      <c r="N151" t="str">
        <f>IF(AND(M151="",(K151*A151)&gt;0),"gew","verl")</f>
        <v>verl</v>
      </c>
      <c r="O151" t="str">
        <f t="shared" si="2"/>
        <v>verl</v>
      </c>
    </row>
    <row r="152" spans="1:15" x14ac:dyDescent="0.25">
      <c r="A152" s="28">
        <v>0</v>
      </c>
      <c r="C152" s="25">
        <v>0.239881434</v>
      </c>
      <c r="D152" s="25">
        <f>(C152-A152)^2</f>
        <v>5.7543102377896359E-2</v>
      </c>
      <c r="E152" s="25" t="str">
        <f>IF(AND(C152&gt;-($S$6),C152&lt;($S$6)),"nicht wetten","")</f>
        <v>nicht wetten</v>
      </c>
      <c r="F152" t="str">
        <f>IF(AND(E152="",(C152*A152)&gt;0),"gew","verl")</f>
        <v>verl</v>
      </c>
      <c r="G152" t="str">
        <f>IF(E152="",F152,"")</f>
        <v/>
      </c>
      <c r="K152" s="24">
        <v>7.9154506299999997E-2</v>
      </c>
      <c r="L152" s="27">
        <f>(K152-A152)^2</f>
        <v>6.265435867596739E-3</v>
      </c>
      <c r="M152" s="26" t="str">
        <f>IF(AND(K152&gt;-($S$6),K152&lt;($S$6)),"nicht wetten","")</f>
        <v>nicht wetten</v>
      </c>
      <c r="N152" t="str">
        <f>IF(AND(M152="",(K152*A152)&gt;0),"gew","verl")</f>
        <v>verl</v>
      </c>
      <c r="O152" t="str">
        <f t="shared" si="2"/>
        <v/>
      </c>
    </row>
    <row r="153" spans="1:15" x14ac:dyDescent="0.25">
      <c r="A153" s="28">
        <v>2</v>
      </c>
      <c r="C153" s="25">
        <v>0.403468512</v>
      </c>
      <c r="D153" s="25">
        <f>(C153-A153)^2</f>
        <v>2.5489127921754946</v>
      </c>
      <c r="E153" s="25" t="str">
        <f>IF(AND(C153&gt;-($S$6),C153&lt;($S$6)),"nicht wetten","")</f>
        <v>nicht wetten</v>
      </c>
      <c r="F153" t="str">
        <f>IF(AND(E153="",(C153*A153)&gt;0),"gew","verl")</f>
        <v>verl</v>
      </c>
      <c r="G153" t="str">
        <f>IF(E153="",F153,"")</f>
        <v/>
      </c>
      <c r="K153" s="24">
        <v>1.76733553</v>
      </c>
      <c r="L153" s="27">
        <f>(K153-A153)^2</f>
        <v>5.4132755600380902E-2</v>
      </c>
      <c r="M153" s="26" t="str">
        <f>IF(AND(K153&gt;-($S$6),K153&lt;($S$6)),"nicht wetten","")</f>
        <v/>
      </c>
      <c r="N153" t="str">
        <f>IF(AND(M153="",(K153*A153)&gt;0),"gew","verl")</f>
        <v>gew</v>
      </c>
      <c r="O153" t="str">
        <f t="shared" si="2"/>
        <v>gew</v>
      </c>
    </row>
    <row r="154" spans="1:15" x14ac:dyDescent="0.25">
      <c r="A154" s="28">
        <v>-1</v>
      </c>
      <c r="C154" s="25">
        <v>-0.98528190100000002</v>
      </c>
      <c r="D154" s="25">
        <f>(C154-A154)^2</f>
        <v>2.1662243817380055E-4</v>
      </c>
      <c r="E154" s="25" t="str">
        <f>IF(AND(C154&gt;-($S$6),C154&lt;($S$6)),"nicht wetten","")</f>
        <v>nicht wetten</v>
      </c>
      <c r="F154" t="str">
        <f>IF(AND(E154="",(C154*A154)&gt;0),"gew","verl")</f>
        <v>verl</v>
      </c>
      <c r="G154" t="str">
        <f>IF(E154="",F154,"")</f>
        <v/>
      </c>
      <c r="K154" s="24">
        <v>-0.82232874600000005</v>
      </c>
      <c r="L154" s="27">
        <f>(K154-A154)^2</f>
        <v>3.1567074497932494E-2</v>
      </c>
      <c r="M154" s="26" t="str">
        <f>IF(AND(K154&gt;-($S$6),K154&lt;($S$6)),"nicht wetten","")</f>
        <v>nicht wetten</v>
      </c>
      <c r="N154" t="str">
        <f>IF(AND(M154="",(K154*A154)&gt;0),"gew","verl")</f>
        <v>verl</v>
      </c>
      <c r="O154" t="str">
        <f t="shared" si="2"/>
        <v/>
      </c>
    </row>
    <row r="155" spans="1:15" x14ac:dyDescent="0.25">
      <c r="A155" s="28">
        <v>3</v>
      </c>
      <c r="C155" s="25">
        <v>-0.64682501999999997</v>
      </c>
      <c r="D155" s="25">
        <f>(C155-A155)^2</f>
        <v>13.299332726498001</v>
      </c>
      <c r="E155" s="25" t="str">
        <f>IF(AND(C155&gt;-($S$6),C155&lt;($S$6)),"nicht wetten","")</f>
        <v>nicht wetten</v>
      </c>
      <c r="F155" t="str">
        <f>IF(AND(E155="",(C155*A155)&gt;0),"gew","verl")</f>
        <v>verl</v>
      </c>
      <c r="G155" t="str">
        <f>IF(E155="",F155,"")</f>
        <v/>
      </c>
      <c r="K155" s="24">
        <v>0.22698278699999999</v>
      </c>
      <c r="L155" s="27">
        <f>(K155-A155)^2</f>
        <v>7.6896244635942885</v>
      </c>
      <c r="M155" s="26" t="str">
        <f>IF(AND(K155&gt;-($S$6),K155&lt;($S$6)),"nicht wetten","")</f>
        <v>nicht wetten</v>
      </c>
      <c r="N155" t="str">
        <f>IF(AND(M155="",(K155*A155)&gt;0),"gew","verl")</f>
        <v>verl</v>
      </c>
      <c r="O155" t="str">
        <f t="shared" si="2"/>
        <v/>
      </c>
    </row>
    <row r="156" spans="1:15" x14ac:dyDescent="0.25">
      <c r="A156" s="28">
        <v>-2</v>
      </c>
      <c r="C156" s="25">
        <v>-0.96838354199999999</v>
      </c>
      <c r="D156" s="25">
        <f>(C156-A156)^2</f>
        <v>1.0642325164164659</v>
      </c>
      <c r="E156" s="25" t="str">
        <f>IF(AND(C156&gt;-($S$6),C156&lt;($S$6)),"nicht wetten","")</f>
        <v>nicht wetten</v>
      </c>
      <c r="F156" t="str">
        <f>IF(AND(E156="",(C156*A156)&gt;0),"gew","verl")</f>
        <v>verl</v>
      </c>
      <c r="G156" t="str">
        <f>IF(E156="",F156,"")</f>
        <v/>
      </c>
      <c r="K156" s="24">
        <v>-1.68634331</v>
      </c>
      <c r="L156" s="27">
        <f>(K156-A156)^2</f>
        <v>9.8380519181756068E-2</v>
      </c>
      <c r="M156" s="26" t="str">
        <f>IF(AND(K156&gt;-($S$6),K156&lt;($S$6)),"nicht wetten","")</f>
        <v/>
      </c>
      <c r="N156" t="str">
        <f>IF(AND(M156="",(K156*A156)&gt;0),"gew","verl")</f>
        <v>gew</v>
      </c>
      <c r="O156" t="str">
        <f t="shared" si="2"/>
        <v>gew</v>
      </c>
    </row>
    <row r="157" spans="1:15" x14ac:dyDescent="0.25">
      <c r="A157" s="28">
        <v>-1</v>
      </c>
      <c r="C157" s="25">
        <v>-0.147590837</v>
      </c>
      <c r="D157" s="25">
        <f>(C157-A157)^2</f>
        <v>0.72660138116636064</v>
      </c>
      <c r="E157" s="25" t="str">
        <f>IF(AND(C157&gt;-($S$6),C157&lt;($S$6)),"nicht wetten","")</f>
        <v>nicht wetten</v>
      </c>
      <c r="F157" t="str">
        <f>IF(AND(E157="",(C157*A157)&gt;0),"gew","verl")</f>
        <v>verl</v>
      </c>
      <c r="G157" t="str">
        <f>IF(E157="",F157,"")</f>
        <v/>
      </c>
      <c r="K157" s="24">
        <v>-0.56284731600000004</v>
      </c>
      <c r="L157" s="27">
        <f>(K157-A157)^2</f>
        <v>0.19110246912840381</v>
      </c>
      <c r="M157" s="26" t="str">
        <f>IF(AND(K157&gt;-($S$6),K157&lt;($S$6)),"nicht wetten","")</f>
        <v>nicht wetten</v>
      </c>
      <c r="N157" t="str">
        <f>IF(AND(M157="",(K157*A157)&gt;0),"gew","verl")</f>
        <v>verl</v>
      </c>
      <c r="O157" t="str">
        <f t="shared" si="2"/>
        <v/>
      </c>
    </row>
    <row r="158" spans="1:15" x14ac:dyDescent="0.25">
      <c r="A158" s="28">
        <v>2</v>
      </c>
      <c r="C158" s="25">
        <v>0.98842377000000003</v>
      </c>
      <c r="D158" s="25">
        <f>(C158-A158)^2</f>
        <v>1.0232864691010128</v>
      </c>
      <c r="E158" s="25" t="str">
        <f>IF(AND(C158&gt;-($S$6),C158&lt;($S$6)),"nicht wetten","")</f>
        <v>nicht wetten</v>
      </c>
      <c r="F158" t="str">
        <f>IF(AND(E158="",(C158*A158)&gt;0),"gew","verl")</f>
        <v>verl</v>
      </c>
      <c r="G158" t="str">
        <f>IF(E158="",F158,"")</f>
        <v/>
      </c>
      <c r="K158" s="24">
        <v>2.13713884</v>
      </c>
      <c r="L158" s="27">
        <f>(K158-A158)^2</f>
        <v>1.8807061436545595E-2</v>
      </c>
      <c r="M158" s="26" t="str">
        <f>IF(AND(K158&gt;-($S$6),K158&lt;($S$6)),"nicht wetten","")</f>
        <v/>
      </c>
      <c r="N158" t="str">
        <f>IF(AND(M158="",(K158*A158)&gt;0),"gew","verl")</f>
        <v>gew</v>
      </c>
      <c r="O158" t="str">
        <f t="shared" si="2"/>
        <v>gew</v>
      </c>
    </row>
    <row r="159" spans="1:15" x14ac:dyDescent="0.25">
      <c r="A159" s="28">
        <v>1</v>
      </c>
      <c r="C159" s="25">
        <v>0.57924372899999998</v>
      </c>
      <c r="D159" s="25">
        <f>(C159-A159)^2</f>
        <v>0.17703583958582544</v>
      </c>
      <c r="E159" s="25" t="str">
        <f>IF(AND(C159&gt;-($S$6),C159&lt;($S$6)),"nicht wetten","")</f>
        <v>nicht wetten</v>
      </c>
      <c r="F159" t="str">
        <f>IF(AND(E159="",(C159*A159)&gt;0),"gew","verl")</f>
        <v>verl</v>
      </c>
      <c r="G159" t="str">
        <f>IF(E159="",F159,"")</f>
        <v/>
      </c>
      <c r="K159" s="24">
        <v>0.81716871300000005</v>
      </c>
      <c r="L159" s="27">
        <f>(K159-A159)^2</f>
        <v>3.3427279506076352E-2</v>
      </c>
      <c r="M159" s="26" t="str">
        <f>IF(AND(K159&gt;-($S$6),K159&lt;($S$6)),"nicht wetten","")</f>
        <v>nicht wetten</v>
      </c>
      <c r="N159" t="str">
        <f>IF(AND(M159="",(K159*A159)&gt;0),"gew","verl")</f>
        <v>verl</v>
      </c>
      <c r="O159" t="str">
        <f t="shared" si="2"/>
        <v/>
      </c>
    </row>
    <row r="160" spans="1:15" x14ac:dyDescent="0.25">
      <c r="A160" s="28">
        <v>1</v>
      </c>
      <c r="C160" s="25">
        <v>0.92526845000000002</v>
      </c>
      <c r="D160" s="25">
        <f>(C160-A160)^2</f>
        <v>5.584804565402497E-3</v>
      </c>
      <c r="E160" s="25" t="str">
        <f>IF(AND(C160&gt;-($S$6),C160&lt;($S$6)),"nicht wetten","")</f>
        <v>nicht wetten</v>
      </c>
      <c r="F160" t="str">
        <f>IF(AND(E160="",(C160*A160)&gt;0),"gew","verl")</f>
        <v>verl</v>
      </c>
      <c r="G160" t="str">
        <f>IF(E160="",F160,"")</f>
        <v/>
      </c>
      <c r="K160" s="24">
        <v>1.61270666</v>
      </c>
      <c r="L160" s="27">
        <f>(K160-A160)^2</f>
        <v>0.37540945120835556</v>
      </c>
      <c r="M160" s="26" t="str">
        <f>IF(AND(K160&gt;-($S$6),K160&lt;($S$6)),"nicht wetten","")</f>
        <v/>
      </c>
      <c r="N160" t="str">
        <f>IF(AND(M160="",(K160*A160)&gt;0),"gew","verl")</f>
        <v>gew</v>
      </c>
      <c r="O160" t="str">
        <f t="shared" si="2"/>
        <v>gew</v>
      </c>
    </row>
    <row r="161" spans="1:15" x14ac:dyDescent="0.25">
      <c r="A161" s="28">
        <v>1</v>
      </c>
      <c r="C161" s="25">
        <v>0.66286472500000004</v>
      </c>
      <c r="D161" s="25">
        <f>(C161-A161)^2</f>
        <v>0.1136601936493256</v>
      </c>
      <c r="E161" s="25" t="str">
        <f>IF(AND(C161&gt;-($S$6),C161&lt;($S$6)),"nicht wetten","")</f>
        <v>nicht wetten</v>
      </c>
      <c r="F161" t="str">
        <f>IF(AND(E161="",(C161*A161)&gt;0),"gew","verl")</f>
        <v>verl</v>
      </c>
      <c r="G161" t="str">
        <f>IF(E161="",F161,"")</f>
        <v/>
      </c>
      <c r="K161" s="24">
        <v>1.14126039</v>
      </c>
      <c r="L161" s="27">
        <f>(K161-A161)^2</f>
        <v>1.9954497782952104E-2</v>
      </c>
      <c r="M161" s="26" t="str">
        <f>IF(AND(K161&gt;-($S$6),K161&lt;($S$6)),"nicht wetten","")</f>
        <v/>
      </c>
      <c r="N161" t="str">
        <f>IF(AND(M161="",(K161*A161)&gt;0),"gew","verl")</f>
        <v>gew</v>
      </c>
      <c r="O161" t="str">
        <f t="shared" si="2"/>
        <v>gew</v>
      </c>
    </row>
    <row r="162" spans="1:15" x14ac:dyDescent="0.25">
      <c r="A162" s="28">
        <v>2</v>
      </c>
      <c r="C162" s="25">
        <v>0.26993552900000001</v>
      </c>
      <c r="D162" s="25">
        <f>(C162-A162)^2</f>
        <v>2.9931230738165095</v>
      </c>
      <c r="E162" s="25" t="str">
        <f>IF(AND(C162&gt;-($S$6),C162&lt;($S$6)),"nicht wetten","")</f>
        <v>nicht wetten</v>
      </c>
      <c r="F162" t="str">
        <f>IF(AND(E162="",(C162*A162)&gt;0),"gew","verl")</f>
        <v>verl</v>
      </c>
      <c r="G162" t="str">
        <f>IF(E162="",F162,"")</f>
        <v/>
      </c>
      <c r="K162" s="24">
        <v>1.70560193</v>
      </c>
      <c r="L162" s="27">
        <f>(K162-A162)^2</f>
        <v>8.6670223619724873E-2</v>
      </c>
      <c r="M162" s="26" t="str">
        <f>IF(AND(K162&gt;-($S$6),K162&lt;($S$6)),"nicht wetten","")</f>
        <v/>
      </c>
      <c r="N162" t="str">
        <f>IF(AND(M162="",(K162*A162)&gt;0),"gew","verl")</f>
        <v>gew</v>
      </c>
      <c r="O162" t="str">
        <f t="shared" si="2"/>
        <v>gew</v>
      </c>
    </row>
    <row r="163" spans="1:15" x14ac:dyDescent="0.25">
      <c r="A163" s="28">
        <v>2</v>
      </c>
      <c r="C163" s="25">
        <v>-5.0169167000000001E-2</v>
      </c>
      <c r="D163" s="25">
        <f>(C163-A163)^2</f>
        <v>4.2031936133174739</v>
      </c>
      <c r="E163" s="25" t="str">
        <f>IF(AND(C163&gt;-($S$6),C163&lt;($S$6)),"nicht wetten","")</f>
        <v>nicht wetten</v>
      </c>
      <c r="F163" t="str">
        <f>IF(AND(E163="",(C163*A163)&gt;0),"gew","verl")</f>
        <v>verl</v>
      </c>
      <c r="G163" t="str">
        <f>IF(E163="",F163,"")</f>
        <v/>
      </c>
      <c r="K163" s="24">
        <v>0.15802864699999999</v>
      </c>
      <c r="L163" s="27">
        <f>(K163-A163)^2</f>
        <v>3.3928584652726501</v>
      </c>
      <c r="M163" s="26" t="str">
        <f>IF(AND(K163&gt;-($S$6),K163&lt;($S$6)),"nicht wetten","")</f>
        <v>nicht wetten</v>
      </c>
      <c r="N163" t="str">
        <f>IF(AND(M163="",(K163*A163)&gt;0),"gew","verl")</f>
        <v>verl</v>
      </c>
      <c r="O163" t="str">
        <f t="shared" si="2"/>
        <v/>
      </c>
    </row>
    <row r="164" spans="1:15" x14ac:dyDescent="0.25">
      <c r="A164" s="28">
        <v>-3</v>
      </c>
      <c r="C164" s="25">
        <v>-1.5109313120000001</v>
      </c>
      <c r="D164" s="25">
        <f>(C164-A164)^2</f>
        <v>2.2173255575820412</v>
      </c>
      <c r="E164" s="25" t="str">
        <f>IF(AND(C164&gt;-($S$6),C164&lt;($S$6)),"nicht wetten","")</f>
        <v/>
      </c>
      <c r="F164" t="str">
        <f>IF(AND(E164="",(C164*A164)&gt;0),"gew","verl")</f>
        <v>gew</v>
      </c>
      <c r="G164" t="str">
        <f>IF(E164="",F164,"")</f>
        <v>gew</v>
      </c>
      <c r="K164" s="24">
        <v>-2.8619363299999998</v>
      </c>
      <c r="L164" s="27">
        <f>(K164-A164)^2</f>
        <v>1.9061576973868954E-2</v>
      </c>
      <c r="M164" s="26" t="str">
        <f>IF(AND(K164&gt;-($S$6),K164&lt;($S$6)),"nicht wetten","")</f>
        <v/>
      </c>
      <c r="N164" t="str">
        <f>IF(AND(M164="",(K164*A164)&gt;0),"gew","verl")</f>
        <v>gew</v>
      </c>
      <c r="O164" t="str">
        <f t="shared" si="2"/>
        <v>gew</v>
      </c>
    </row>
    <row r="165" spans="1:15" x14ac:dyDescent="0.25">
      <c r="A165" s="28">
        <v>2</v>
      </c>
      <c r="C165" s="25">
        <v>2.1972585999999999E-2</v>
      </c>
      <c r="D165" s="25">
        <f>(C165-A165)^2</f>
        <v>3.9125924505355276</v>
      </c>
      <c r="E165" s="25" t="str">
        <f>IF(AND(C165&gt;-($S$6),C165&lt;($S$6)),"nicht wetten","")</f>
        <v>nicht wetten</v>
      </c>
      <c r="F165" t="str">
        <f>IF(AND(E165="",(C165*A165)&gt;0),"gew","verl")</f>
        <v>verl</v>
      </c>
      <c r="G165" t="str">
        <f>IF(E165="",F165,"")</f>
        <v/>
      </c>
      <c r="K165" s="24">
        <v>-0.45801782600000002</v>
      </c>
      <c r="L165" s="27">
        <f>(K165-A165)^2</f>
        <v>6.0418516329337653</v>
      </c>
      <c r="M165" s="26" t="str">
        <f>IF(AND(K165&gt;-($S$6),K165&lt;($S$6)),"nicht wetten","")</f>
        <v>nicht wetten</v>
      </c>
      <c r="N165" t="str">
        <f>IF(AND(M165="",(K165*A165)&gt;0),"gew","verl")</f>
        <v>verl</v>
      </c>
      <c r="O165" t="str">
        <f t="shared" si="2"/>
        <v/>
      </c>
    </row>
    <row r="166" spans="1:15" x14ac:dyDescent="0.25">
      <c r="A166" s="28">
        <v>-1</v>
      </c>
      <c r="C166" s="25">
        <v>-0.90908208300000004</v>
      </c>
      <c r="D166" s="25">
        <f>(C166-A166)^2</f>
        <v>8.2660676316188824E-3</v>
      </c>
      <c r="E166" s="25" t="str">
        <f>IF(AND(C166&gt;-($S$6),C166&lt;($S$6)),"nicht wetten","")</f>
        <v>nicht wetten</v>
      </c>
      <c r="F166" t="str">
        <f>IF(AND(E166="",(C166*A166)&gt;0),"gew","verl")</f>
        <v>verl</v>
      </c>
      <c r="G166" t="str">
        <f>IF(E166="",F166,"")</f>
        <v/>
      </c>
      <c r="K166" s="24">
        <v>-0.83512365799999999</v>
      </c>
      <c r="L166" s="27">
        <f>(K166-A166)^2</f>
        <v>2.7184208151300966E-2</v>
      </c>
      <c r="M166" s="26" t="str">
        <f>IF(AND(K166&gt;-($S$6),K166&lt;($S$6)),"nicht wetten","")</f>
        <v>nicht wetten</v>
      </c>
      <c r="N166" t="str">
        <f>IF(AND(M166="",(K166*A166)&gt;0),"gew","verl")</f>
        <v>verl</v>
      </c>
      <c r="O166" t="str">
        <f t="shared" si="2"/>
        <v/>
      </c>
    </row>
    <row r="167" spans="1:15" x14ac:dyDescent="0.25">
      <c r="A167" s="28">
        <v>-2</v>
      </c>
      <c r="C167" s="25">
        <v>-1.7818243650000001</v>
      </c>
      <c r="D167" s="25">
        <f>(C167-A167)^2</f>
        <v>4.7600607707653189E-2</v>
      </c>
      <c r="E167" s="25" t="str">
        <f>IF(AND(C167&gt;-($S$6),C167&lt;($S$6)),"nicht wetten","")</f>
        <v/>
      </c>
      <c r="F167" t="str">
        <f>IF(AND(E167="",(C167*A167)&gt;0),"gew","verl")</f>
        <v>gew</v>
      </c>
      <c r="G167" t="str">
        <f>IF(E167="",F167,"")</f>
        <v>gew</v>
      </c>
      <c r="K167" s="24">
        <v>-2.0817577799999998</v>
      </c>
      <c r="L167" s="27">
        <f>(K167-A167)^2</f>
        <v>6.6843345905283642E-3</v>
      </c>
      <c r="M167" s="26" t="str">
        <f>IF(AND(K167&gt;-($S$6),K167&lt;($S$6)),"nicht wetten","")</f>
        <v/>
      </c>
      <c r="N167" t="str">
        <f>IF(AND(M167="",(K167*A167)&gt;0),"gew","verl")</f>
        <v>gew</v>
      </c>
      <c r="O167" t="str">
        <f t="shared" si="2"/>
        <v>gew</v>
      </c>
    </row>
    <row r="168" spans="1:15" x14ac:dyDescent="0.25">
      <c r="A168" s="28">
        <v>-2</v>
      </c>
      <c r="C168" s="25">
        <v>-1.134468864</v>
      </c>
      <c r="D168" s="25">
        <f>(C168-A168)^2</f>
        <v>0.74914414738545043</v>
      </c>
      <c r="E168" s="25" t="str">
        <f>IF(AND(C168&gt;-($S$6),C168&lt;($S$6)),"nicht wetten","")</f>
        <v/>
      </c>
      <c r="F168" t="str">
        <f>IF(AND(E168="",(C168*A168)&gt;0),"gew","verl")</f>
        <v>gew</v>
      </c>
      <c r="G168" t="str">
        <f>IF(E168="",F168,"")</f>
        <v>gew</v>
      </c>
      <c r="K168" s="24">
        <v>-2.48875213</v>
      </c>
      <c r="L168" s="27">
        <f>(K168-A168)^2</f>
        <v>0.23887864457953686</v>
      </c>
      <c r="M168" s="26" t="str">
        <f>IF(AND(K168&gt;-($S$6),K168&lt;($S$6)),"nicht wetten","")</f>
        <v/>
      </c>
      <c r="N168" t="str">
        <f>IF(AND(M168="",(K168*A168)&gt;0),"gew","verl")</f>
        <v>gew</v>
      </c>
      <c r="O168" t="str">
        <f t="shared" si="2"/>
        <v>gew</v>
      </c>
    </row>
    <row r="169" spans="1:15" x14ac:dyDescent="0.25">
      <c r="A169" s="28">
        <v>-2</v>
      </c>
      <c r="C169" s="25">
        <v>-3.7564860999999998E-2</v>
      </c>
      <c r="D169" s="25">
        <f>(C169-A169)^2</f>
        <v>3.8511516747819496</v>
      </c>
      <c r="E169" s="25" t="str">
        <f>IF(AND(C169&gt;-($S$6),C169&lt;($S$6)),"nicht wetten","")</f>
        <v>nicht wetten</v>
      </c>
      <c r="F169" t="str">
        <f>IF(AND(E169="",(C169*A169)&gt;0),"gew","verl")</f>
        <v>verl</v>
      </c>
      <c r="G169" t="str">
        <f>IF(E169="",F169,"")</f>
        <v/>
      </c>
      <c r="K169" s="24">
        <v>-1.8769257100000001</v>
      </c>
      <c r="L169" s="27">
        <f>(K169-A169)^2</f>
        <v>1.514728085900408E-2</v>
      </c>
      <c r="M169" s="26" t="str">
        <f>IF(AND(K169&gt;-($S$6),K169&lt;($S$6)),"nicht wetten","")</f>
        <v/>
      </c>
      <c r="N169" t="str">
        <f>IF(AND(M169="",(K169*A169)&gt;0),"gew","verl")</f>
        <v>gew</v>
      </c>
      <c r="O169" t="str">
        <f t="shared" si="2"/>
        <v>gew</v>
      </c>
    </row>
    <row r="170" spans="1:15" x14ac:dyDescent="0.25">
      <c r="A170" s="28">
        <v>-2</v>
      </c>
      <c r="C170" s="25">
        <v>-0.53178212599999997</v>
      </c>
      <c r="D170" s="25">
        <f>(C170-A170)^2</f>
        <v>2.1556637255330799</v>
      </c>
      <c r="E170" s="25" t="str">
        <f>IF(AND(C170&gt;-($S$6),C170&lt;($S$6)),"nicht wetten","")</f>
        <v>nicht wetten</v>
      </c>
      <c r="F170" t="str">
        <f>IF(AND(E170="",(C170*A170)&gt;0),"gew","verl")</f>
        <v>verl</v>
      </c>
      <c r="G170" t="str">
        <f>IF(E170="",F170,"")</f>
        <v/>
      </c>
      <c r="K170" s="24">
        <v>-0.884206355</v>
      </c>
      <c r="L170" s="27">
        <f>(K170-A170)^2</f>
        <v>1.2449954582223863</v>
      </c>
      <c r="M170" s="26" t="str">
        <f>IF(AND(K170&gt;-($S$6),K170&lt;($S$6)),"nicht wetten","")</f>
        <v>nicht wetten</v>
      </c>
      <c r="N170" t="str">
        <f>IF(AND(M170="",(K170*A170)&gt;0),"gew","verl")</f>
        <v>verl</v>
      </c>
      <c r="O170" t="str">
        <f t="shared" si="2"/>
        <v/>
      </c>
    </row>
    <row r="171" spans="1:15" x14ac:dyDescent="0.25">
      <c r="A171" s="28">
        <v>1</v>
      </c>
      <c r="C171" s="25">
        <v>0.50449401100000002</v>
      </c>
      <c r="D171" s="25">
        <f>(C171-A171)^2</f>
        <v>0.2455261851348681</v>
      </c>
      <c r="E171" s="25" t="str">
        <f>IF(AND(C171&gt;-($S$6),C171&lt;($S$6)),"nicht wetten","")</f>
        <v>nicht wetten</v>
      </c>
      <c r="F171" t="str">
        <f>IF(AND(E171="",(C171*A171)&gt;0),"gew","verl")</f>
        <v>verl</v>
      </c>
      <c r="G171" t="str">
        <f>IF(E171="",F171,"")</f>
        <v/>
      </c>
      <c r="K171" s="24">
        <v>1.9364436899999999</v>
      </c>
      <c r="L171" s="27">
        <f>(K171-A171)^2</f>
        <v>0.87692678454081596</v>
      </c>
      <c r="M171" s="26" t="str">
        <f>IF(AND(K171&gt;-($S$6),K171&lt;($S$6)),"nicht wetten","")</f>
        <v/>
      </c>
      <c r="N171" t="str">
        <f>IF(AND(M171="",(K171*A171)&gt;0),"gew","verl")</f>
        <v>gew</v>
      </c>
      <c r="O171" t="str">
        <f t="shared" si="2"/>
        <v>gew</v>
      </c>
    </row>
    <row r="172" spans="1:15" x14ac:dyDescent="0.25">
      <c r="A172" s="28">
        <v>1</v>
      </c>
      <c r="C172" s="25">
        <v>0.12855497900000001</v>
      </c>
      <c r="D172" s="25">
        <f>(C172-A172)^2</f>
        <v>0.75941642462569037</v>
      </c>
      <c r="E172" s="25" t="str">
        <f>IF(AND(C172&gt;-($S$6),C172&lt;($S$6)),"nicht wetten","")</f>
        <v>nicht wetten</v>
      </c>
      <c r="F172" t="str">
        <f>IF(AND(E172="",(C172*A172)&gt;0),"gew","verl")</f>
        <v>verl</v>
      </c>
      <c r="G172" t="str">
        <f>IF(E172="",F172,"")</f>
        <v/>
      </c>
      <c r="K172" s="24">
        <v>2.77803493</v>
      </c>
      <c r="L172" s="27">
        <f>(K172-A172)^2</f>
        <v>3.1614082123001048</v>
      </c>
      <c r="M172" s="26" t="str">
        <f>IF(AND(K172&gt;-($S$6),K172&lt;($S$6)),"nicht wetten","")</f>
        <v/>
      </c>
      <c r="N172" t="str">
        <f>IF(AND(M172="",(K172*A172)&gt;0),"gew","verl")</f>
        <v>gew</v>
      </c>
      <c r="O172" t="str">
        <f t="shared" si="2"/>
        <v>gew</v>
      </c>
    </row>
    <row r="173" spans="1:15" x14ac:dyDescent="0.25">
      <c r="A173" s="28">
        <v>-3</v>
      </c>
      <c r="C173" s="25">
        <v>-2.4151034999999998</v>
      </c>
      <c r="D173" s="25">
        <f>(C173-A173)^2</f>
        <v>0.34210391571225018</v>
      </c>
      <c r="E173" s="25" t="str">
        <f>IF(AND(C173&gt;-($S$6),C173&lt;($S$6)),"nicht wetten","")</f>
        <v/>
      </c>
      <c r="F173" t="str">
        <f>IF(AND(E173="",(C173*A173)&gt;0),"gew","verl")</f>
        <v>gew</v>
      </c>
      <c r="G173" t="str">
        <f>IF(E173="",F173,"")</f>
        <v>gew</v>
      </c>
      <c r="K173" s="24">
        <v>-2.0383436700000002</v>
      </c>
      <c r="L173" s="27">
        <f>(K173-A173)^2</f>
        <v>0.92478289702906857</v>
      </c>
      <c r="M173" s="26" t="str">
        <f>IF(AND(K173&gt;-($S$6),K173&lt;($S$6)),"nicht wetten","")</f>
        <v/>
      </c>
      <c r="N173" t="str">
        <f>IF(AND(M173="",(K173*A173)&gt;0),"gew","verl")</f>
        <v>gew</v>
      </c>
      <c r="O173" t="str">
        <f t="shared" si="2"/>
        <v>gew</v>
      </c>
    </row>
    <row r="174" spans="1:15" x14ac:dyDescent="0.25">
      <c r="A174" s="28">
        <v>0</v>
      </c>
      <c r="C174" s="25">
        <v>-0.67060849</v>
      </c>
      <c r="D174" s="25">
        <f>(C174-A174)^2</f>
        <v>0.44971574686008009</v>
      </c>
      <c r="E174" s="25" t="str">
        <f>IF(AND(C174&gt;-($S$6),C174&lt;($S$6)),"nicht wetten","")</f>
        <v>nicht wetten</v>
      </c>
      <c r="F174" t="str">
        <f>IF(AND(E174="",(C174*A174)&gt;0),"gew","verl")</f>
        <v>verl</v>
      </c>
      <c r="G174" t="str">
        <f>IF(E174="",F174,"")</f>
        <v/>
      </c>
      <c r="K174" s="24">
        <v>-0.142638072</v>
      </c>
      <c r="L174" s="27">
        <f>(K174-A174)^2</f>
        <v>2.0345619583877185E-2</v>
      </c>
      <c r="M174" s="26" t="str">
        <f>IF(AND(K174&gt;-($S$6),K174&lt;($S$6)),"nicht wetten","")</f>
        <v>nicht wetten</v>
      </c>
      <c r="N174" t="str">
        <f>IF(AND(M174="",(K174*A174)&gt;0),"gew","verl")</f>
        <v>verl</v>
      </c>
      <c r="O174" t="str">
        <f t="shared" si="2"/>
        <v/>
      </c>
    </row>
    <row r="175" spans="1:15" x14ac:dyDescent="0.25">
      <c r="A175" s="28">
        <v>1</v>
      </c>
      <c r="C175" s="25">
        <v>-0.30228149399999998</v>
      </c>
      <c r="D175" s="25">
        <f>(C175-A175)^2</f>
        <v>1.6959370896148722</v>
      </c>
      <c r="E175" s="25" t="str">
        <f>IF(AND(C175&gt;-($S$6),C175&lt;($S$6)),"nicht wetten","")</f>
        <v>nicht wetten</v>
      </c>
      <c r="F175" t="str">
        <f>IF(AND(E175="",(C175*A175)&gt;0),"gew","verl")</f>
        <v>verl</v>
      </c>
      <c r="G175" t="str">
        <f>IF(E175="",F175,"")</f>
        <v/>
      </c>
      <c r="K175" s="24">
        <v>1.67081678</v>
      </c>
      <c r="L175" s="27">
        <f>(K175-A175)^2</f>
        <v>0.44999515232956838</v>
      </c>
      <c r="M175" s="26" t="str">
        <f>IF(AND(K175&gt;-($S$6),K175&lt;($S$6)),"nicht wetten","")</f>
        <v/>
      </c>
      <c r="N175" t="str">
        <f>IF(AND(M175="",(K175*A175)&gt;0),"gew","verl")</f>
        <v>gew</v>
      </c>
      <c r="O175" t="str">
        <f t="shared" si="2"/>
        <v>gew</v>
      </c>
    </row>
    <row r="176" spans="1:15" x14ac:dyDescent="0.25">
      <c r="A176" s="28">
        <v>-1</v>
      </c>
      <c r="C176" s="25">
        <v>-0.50702542500000003</v>
      </c>
      <c r="D176" s="25">
        <f>(C176-A176)^2</f>
        <v>0.2430239315964306</v>
      </c>
      <c r="E176" s="25" t="str">
        <f>IF(AND(C176&gt;-($S$6),C176&lt;($S$6)),"nicht wetten","")</f>
        <v>nicht wetten</v>
      </c>
      <c r="F176" t="str">
        <f>IF(AND(E176="",(C176*A176)&gt;0),"gew","verl")</f>
        <v>verl</v>
      </c>
      <c r="G176" t="str">
        <f>IF(E176="",F176,"")</f>
        <v/>
      </c>
      <c r="K176" s="24">
        <v>-0.83721601999999995</v>
      </c>
      <c r="L176" s="27">
        <f>(K176-A176)^2</f>
        <v>2.6498624144640416E-2</v>
      </c>
      <c r="M176" s="26" t="str">
        <f>IF(AND(K176&gt;-($S$6),K176&lt;($S$6)),"nicht wetten","")</f>
        <v>nicht wetten</v>
      </c>
      <c r="N176" t="str">
        <f>IF(AND(M176="",(K176*A176)&gt;0),"gew","verl")</f>
        <v>verl</v>
      </c>
      <c r="O176" t="str">
        <f t="shared" si="2"/>
        <v/>
      </c>
    </row>
    <row r="177" spans="1:15" x14ac:dyDescent="0.25">
      <c r="A177" s="28">
        <v>0</v>
      </c>
      <c r="C177" s="25">
        <v>-0.24055204199999999</v>
      </c>
      <c r="D177" s="25">
        <f>(C177-A177)^2</f>
        <v>5.7865284910369762E-2</v>
      </c>
      <c r="E177" s="25" t="str">
        <f>IF(AND(C177&gt;-($S$6),C177&lt;($S$6)),"nicht wetten","")</f>
        <v>nicht wetten</v>
      </c>
      <c r="F177" t="str">
        <f>IF(AND(E177="",(C177*A177)&gt;0),"gew","verl")</f>
        <v>verl</v>
      </c>
      <c r="G177" t="str">
        <f>IF(E177="",F177,"")</f>
        <v/>
      </c>
      <c r="K177" s="24">
        <v>-0.222234353</v>
      </c>
      <c r="L177" s="27">
        <f>(K177-A177)^2</f>
        <v>4.9388107653328607E-2</v>
      </c>
      <c r="M177" s="26" t="str">
        <f>IF(AND(K177&gt;-($S$6),K177&lt;($S$6)),"nicht wetten","")</f>
        <v>nicht wetten</v>
      </c>
      <c r="N177" t="str">
        <f>IF(AND(M177="",(K177*A177)&gt;0),"gew","verl")</f>
        <v>verl</v>
      </c>
      <c r="O177" t="str">
        <f t="shared" si="2"/>
        <v/>
      </c>
    </row>
    <row r="178" spans="1:15" x14ac:dyDescent="0.25">
      <c r="A178" s="28">
        <v>1</v>
      </c>
      <c r="C178" s="25">
        <v>0.73742466299999998</v>
      </c>
      <c r="D178" s="25">
        <f>(C178-A178)^2</f>
        <v>6.8945807600663586E-2</v>
      </c>
      <c r="E178" s="25" t="str">
        <f>IF(AND(C178&gt;-($S$6),C178&lt;($S$6)),"nicht wetten","")</f>
        <v>nicht wetten</v>
      </c>
      <c r="F178" t="str">
        <f>IF(AND(E178="",(C178*A178)&gt;0),"gew","verl")</f>
        <v>verl</v>
      </c>
      <c r="G178" t="str">
        <f>IF(E178="",F178,"")</f>
        <v/>
      </c>
      <c r="K178" s="24">
        <v>0.88247150200000002</v>
      </c>
      <c r="L178" s="27">
        <f>(K178-A178)^2</f>
        <v>1.3812947842135999E-2</v>
      </c>
      <c r="M178" s="26" t="str">
        <f>IF(AND(K178&gt;-($S$6),K178&lt;($S$6)),"nicht wetten","")</f>
        <v>nicht wetten</v>
      </c>
      <c r="N178" t="str">
        <f>IF(AND(M178="",(K178*A178)&gt;0),"gew","verl")</f>
        <v>verl</v>
      </c>
      <c r="O178" t="str">
        <f t="shared" si="2"/>
        <v/>
      </c>
    </row>
    <row r="179" spans="1:15" x14ac:dyDescent="0.25">
      <c r="A179" s="28">
        <v>0</v>
      </c>
      <c r="C179" s="25">
        <v>0.26045371899999997</v>
      </c>
      <c r="D179" s="25">
        <f>(C179-A179)^2</f>
        <v>6.7836139740930945E-2</v>
      </c>
      <c r="E179" s="25" t="str">
        <f>IF(AND(C179&gt;-($S$6),C179&lt;($S$6)),"nicht wetten","")</f>
        <v>nicht wetten</v>
      </c>
      <c r="F179" t="str">
        <f>IF(AND(E179="",(C179*A179)&gt;0),"gew","verl")</f>
        <v>verl</v>
      </c>
      <c r="G179" t="str">
        <f>IF(E179="",F179,"")</f>
        <v/>
      </c>
      <c r="K179" s="24">
        <v>1.1792839799999999</v>
      </c>
      <c r="L179" s="27">
        <f>(K179-A179)^2</f>
        <v>1.3907107054846402</v>
      </c>
      <c r="M179" s="26" t="str">
        <f>IF(AND(K179&gt;-($S$6),K179&lt;($S$6)),"nicht wetten","")</f>
        <v/>
      </c>
      <c r="N179" t="str">
        <f>IF(AND(M179="",(K179*A179)&gt;0),"gew","verl")</f>
        <v>verl</v>
      </c>
      <c r="O179" t="str">
        <f t="shared" si="2"/>
        <v>verl</v>
      </c>
    </row>
    <row r="180" spans="1:15" x14ac:dyDescent="0.25">
      <c r="A180" s="28">
        <v>0</v>
      </c>
      <c r="C180" s="25">
        <v>-0.41783226400000001</v>
      </c>
      <c r="D180" s="25">
        <f>(C180-A180)^2</f>
        <v>0.1745838008393657</v>
      </c>
      <c r="E180" s="25" t="str">
        <f>IF(AND(C180&gt;-($S$6),C180&lt;($S$6)),"nicht wetten","")</f>
        <v>nicht wetten</v>
      </c>
      <c r="F180" t="str">
        <f>IF(AND(E180="",(C180*A180)&gt;0),"gew","verl")</f>
        <v>verl</v>
      </c>
      <c r="G180" t="str">
        <f>IF(E180="",F180,"")</f>
        <v/>
      </c>
      <c r="K180" s="24">
        <v>0.432453215</v>
      </c>
      <c r="L180" s="27">
        <f>(K180-A180)^2</f>
        <v>0.18701578316383621</v>
      </c>
      <c r="M180" s="26" t="str">
        <f>IF(AND(K180&gt;-($S$6),K180&lt;($S$6)),"nicht wetten","")</f>
        <v>nicht wetten</v>
      </c>
      <c r="N180" t="str">
        <f>IF(AND(M180="",(K180*A180)&gt;0),"gew","verl")</f>
        <v>verl</v>
      </c>
      <c r="O180" t="str">
        <f t="shared" si="2"/>
        <v/>
      </c>
    </row>
    <row r="181" spans="1:15" x14ac:dyDescent="0.25">
      <c r="A181" s="28">
        <v>3</v>
      </c>
      <c r="C181" s="25">
        <v>-0.20477825699999999</v>
      </c>
      <c r="D181" s="25">
        <f>(C181-A181)^2</f>
        <v>10.270603676539958</v>
      </c>
      <c r="E181" s="25" t="str">
        <f>IF(AND(C181&gt;-($S$6),C181&lt;($S$6)),"nicht wetten","")</f>
        <v>nicht wetten</v>
      </c>
      <c r="F181" t="str">
        <f>IF(AND(E181="",(C181*A181)&gt;0),"gew","verl")</f>
        <v>verl</v>
      </c>
      <c r="G181" t="str">
        <f>IF(E181="",F181,"")</f>
        <v/>
      </c>
      <c r="K181" s="24">
        <v>1.85918641</v>
      </c>
      <c r="L181" s="27">
        <f>(K181-A181)^2</f>
        <v>1.3014556471286882</v>
      </c>
      <c r="M181" s="26" t="str">
        <f>IF(AND(K181&gt;-($S$6),K181&lt;($S$6)),"nicht wetten","")</f>
        <v/>
      </c>
      <c r="N181" t="str">
        <f>IF(AND(M181="",(K181*A181)&gt;0),"gew","verl")</f>
        <v>gew</v>
      </c>
      <c r="O181" t="str">
        <f t="shared" si="2"/>
        <v>gew</v>
      </c>
    </row>
    <row r="182" spans="1:15" x14ac:dyDescent="0.25">
      <c r="A182" s="28">
        <v>1</v>
      </c>
      <c r="C182" s="25">
        <v>0.36423671099999999</v>
      </c>
      <c r="D182" s="25">
        <f>(C182-A182)^2</f>
        <v>0.40419495964009755</v>
      </c>
      <c r="E182" s="25" t="str">
        <f>IF(AND(C182&gt;-($S$6),C182&lt;($S$6)),"nicht wetten","")</f>
        <v>nicht wetten</v>
      </c>
      <c r="F182" t="str">
        <f>IF(AND(E182="",(C182*A182)&gt;0),"gew","verl")</f>
        <v>verl</v>
      </c>
      <c r="G182" t="str">
        <f>IF(E182="",F182,"")</f>
        <v/>
      </c>
      <c r="K182" s="24">
        <v>3.07662463</v>
      </c>
      <c r="L182" s="27">
        <f>(K182-A182)^2</f>
        <v>4.3123698539226369</v>
      </c>
      <c r="M182" s="26" t="str">
        <f>IF(AND(K182&gt;-($S$6),K182&lt;($S$6)),"nicht wetten","")</f>
        <v/>
      </c>
      <c r="N182" t="str">
        <f>IF(AND(M182="",(K182*A182)&gt;0),"gew","verl")</f>
        <v>gew</v>
      </c>
      <c r="O182" t="str">
        <f t="shared" si="2"/>
        <v>gew</v>
      </c>
    </row>
    <row r="183" spans="1:15" x14ac:dyDescent="0.25">
      <c r="A183" s="28">
        <v>-5</v>
      </c>
      <c r="C183" s="25">
        <v>-2.6398936649999998</v>
      </c>
      <c r="D183" s="25">
        <f>(C183-A183)^2</f>
        <v>5.5701019125071332</v>
      </c>
      <c r="E183" s="25" t="str">
        <f>IF(AND(C183&gt;-($S$6),C183&lt;($S$6)),"nicht wetten","")</f>
        <v/>
      </c>
      <c r="F183" t="str">
        <f>IF(AND(E183="",(C183*A183)&gt;0),"gew","verl")</f>
        <v>gew</v>
      </c>
      <c r="G183" t="str">
        <f>IF(E183="",F183,"")</f>
        <v>gew</v>
      </c>
      <c r="K183" s="24">
        <v>-0.54035127199999999</v>
      </c>
      <c r="L183" s="27">
        <f>(K183-A183)^2</f>
        <v>19.888466777152022</v>
      </c>
      <c r="M183" s="26" t="str">
        <f>IF(AND(K183&gt;-($S$6),K183&lt;($S$6)),"nicht wetten","")</f>
        <v>nicht wetten</v>
      </c>
      <c r="N183" t="str">
        <f>IF(AND(M183="",(K183*A183)&gt;0),"gew","verl")</f>
        <v>verl</v>
      </c>
      <c r="O183" t="str">
        <f t="shared" si="2"/>
        <v/>
      </c>
    </row>
    <row r="184" spans="1:15" x14ac:dyDescent="0.25">
      <c r="A184" s="28">
        <v>-3</v>
      </c>
      <c r="C184" s="25">
        <v>-1.4287796260000001</v>
      </c>
      <c r="D184" s="25">
        <f>(C184-A184)^2</f>
        <v>2.4687334636726996</v>
      </c>
      <c r="E184" s="25" t="str">
        <f>IF(AND(C184&gt;-($S$6),C184&lt;($S$6)),"nicht wetten","")</f>
        <v/>
      </c>
      <c r="F184" t="str">
        <f>IF(AND(E184="",(C184*A184)&gt;0),"gew","verl")</f>
        <v>gew</v>
      </c>
      <c r="G184" t="str">
        <f>IF(E184="",F184,"")</f>
        <v>gew</v>
      </c>
      <c r="K184" s="24">
        <v>-2.1939652000000001</v>
      </c>
      <c r="L184" s="27">
        <f>(K184-A184)^2</f>
        <v>0.64969209881103995</v>
      </c>
      <c r="M184" s="26" t="str">
        <f>IF(AND(K184&gt;-($S$6),K184&lt;($S$6)),"nicht wetten","")</f>
        <v/>
      </c>
      <c r="N184" t="str">
        <f>IF(AND(M184="",(K184*A184)&gt;0),"gew","verl")</f>
        <v>gew</v>
      </c>
      <c r="O184" t="str">
        <f t="shared" si="2"/>
        <v>gew</v>
      </c>
    </row>
    <row r="185" spans="1:15" x14ac:dyDescent="0.25">
      <c r="A185" s="28">
        <v>-1</v>
      </c>
      <c r="C185" s="25">
        <v>-0.63804862299999998</v>
      </c>
      <c r="D185" s="25">
        <f>(C185-A185)^2</f>
        <v>0.13100879931219614</v>
      </c>
      <c r="E185" s="25" t="str">
        <f>IF(AND(C185&gt;-($S$6),C185&lt;($S$6)),"nicht wetten","")</f>
        <v>nicht wetten</v>
      </c>
      <c r="F185" t="str">
        <f>IF(AND(E185="",(C185*A185)&gt;0),"gew","verl")</f>
        <v>verl</v>
      </c>
      <c r="G185" t="str">
        <f>IF(E185="",F185,"")</f>
        <v/>
      </c>
      <c r="K185" s="24">
        <v>-0.87984681099999995</v>
      </c>
      <c r="L185" s="27">
        <f>(K185-A185)^2</f>
        <v>1.4436788826869733E-2</v>
      </c>
      <c r="M185" s="26" t="str">
        <f>IF(AND(K185&gt;-($S$6),K185&lt;($S$6)),"nicht wetten","")</f>
        <v>nicht wetten</v>
      </c>
      <c r="N185" t="str">
        <f>IF(AND(M185="",(K185*A185)&gt;0),"gew","verl")</f>
        <v>verl</v>
      </c>
      <c r="O185" t="str">
        <f t="shared" si="2"/>
        <v/>
      </c>
    </row>
    <row r="186" spans="1:15" x14ac:dyDescent="0.25">
      <c r="A186" s="28">
        <v>-1</v>
      </c>
      <c r="C186" s="25">
        <v>-0.95693534800000002</v>
      </c>
      <c r="D186" s="25">
        <f>(C186-A186)^2</f>
        <v>1.8545642518811023E-3</v>
      </c>
      <c r="E186" s="25" t="str">
        <f>IF(AND(C186&gt;-($S$6),C186&lt;($S$6)),"nicht wetten","")</f>
        <v>nicht wetten</v>
      </c>
      <c r="F186" t="str">
        <f>IF(AND(E186="",(C186*A186)&gt;0),"gew","verl")</f>
        <v>verl</v>
      </c>
      <c r="G186" t="str">
        <f>IF(E186="",F186,"")</f>
        <v/>
      </c>
      <c r="K186" s="24">
        <v>-0.59943795200000005</v>
      </c>
      <c r="L186" s="27">
        <f>(K186-A186)^2</f>
        <v>0.16044995429795425</v>
      </c>
      <c r="M186" s="26" t="str">
        <f>IF(AND(K186&gt;-($S$6),K186&lt;($S$6)),"nicht wetten","")</f>
        <v>nicht wetten</v>
      </c>
      <c r="N186" t="str">
        <f>IF(AND(M186="",(K186*A186)&gt;0),"gew","verl")</f>
        <v>verl</v>
      </c>
      <c r="O186" t="str">
        <f t="shared" si="2"/>
        <v/>
      </c>
    </row>
    <row r="187" spans="1:15" x14ac:dyDescent="0.25">
      <c r="A187" s="28">
        <v>-1</v>
      </c>
      <c r="C187" s="25">
        <v>-0.67520795</v>
      </c>
      <c r="D187" s="25">
        <f>(C187-A187)^2</f>
        <v>0.1054898757432025</v>
      </c>
      <c r="E187" s="25" t="str">
        <f>IF(AND(C187&gt;-($S$6),C187&lt;($S$6)),"nicht wetten","")</f>
        <v>nicht wetten</v>
      </c>
      <c r="F187" t="str">
        <f>IF(AND(E187="",(C187*A187)&gt;0),"gew","verl")</f>
        <v>verl</v>
      </c>
      <c r="G187" t="str">
        <f>IF(E187="",F187,"")</f>
        <v/>
      </c>
      <c r="K187" s="24">
        <v>-0.67023217700000004</v>
      </c>
      <c r="L187" s="27">
        <f>(K187-A187)^2</f>
        <v>0.1087468170861593</v>
      </c>
      <c r="M187" s="26" t="str">
        <f>IF(AND(K187&gt;-($S$6),K187&lt;($S$6)),"nicht wetten","")</f>
        <v>nicht wetten</v>
      </c>
      <c r="N187" t="str">
        <f>IF(AND(M187="",(K187*A187)&gt;0),"gew","verl")</f>
        <v>verl</v>
      </c>
      <c r="O187" t="str">
        <f t="shared" si="2"/>
        <v/>
      </c>
    </row>
    <row r="188" spans="1:15" x14ac:dyDescent="0.25">
      <c r="A188" s="28">
        <v>1</v>
      </c>
      <c r="C188" s="25">
        <v>1.054023908</v>
      </c>
      <c r="D188" s="25">
        <f>(C188-A188)^2</f>
        <v>2.9185826355924648E-3</v>
      </c>
      <c r="E188" s="25" t="str">
        <f>IF(AND(C188&gt;-($S$6),C188&lt;($S$6)),"nicht wetten","")</f>
        <v/>
      </c>
      <c r="F188" t="str">
        <f>IF(AND(E188="",(C188*A188)&gt;0),"gew","verl")</f>
        <v>gew</v>
      </c>
      <c r="G188" t="str">
        <f>IF(E188="",F188,"")</f>
        <v>gew</v>
      </c>
      <c r="K188" s="24">
        <v>1.2099154000000001</v>
      </c>
      <c r="L188" s="27">
        <f>(K188-A188)^2</f>
        <v>4.4064475157160034E-2</v>
      </c>
      <c r="M188" s="26" t="str">
        <f>IF(AND(K188&gt;-($S$6),K188&lt;($S$6)),"nicht wetten","")</f>
        <v/>
      </c>
      <c r="N188" t="str">
        <f>IF(AND(M188="",(K188*A188)&gt;0),"gew","verl")</f>
        <v>gew</v>
      </c>
      <c r="O188" t="str">
        <f t="shared" si="2"/>
        <v>gew</v>
      </c>
    </row>
    <row r="189" spans="1:15" x14ac:dyDescent="0.25">
      <c r="A189" s="28">
        <v>0</v>
      </c>
      <c r="C189" s="25">
        <v>0.18850061000000001</v>
      </c>
      <c r="D189" s="25">
        <f>(C189-A189)^2</f>
        <v>3.5532479970372108E-2</v>
      </c>
      <c r="E189" s="25" t="str">
        <f>IF(AND(C189&gt;-($S$6),C189&lt;($S$6)),"nicht wetten","")</f>
        <v>nicht wetten</v>
      </c>
      <c r="F189" t="str">
        <f>IF(AND(E189="",(C189*A189)&gt;0),"gew","verl")</f>
        <v>verl</v>
      </c>
      <c r="G189" t="str">
        <f>IF(E189="",F189,"")</f>
        <v/>
      </c>
      <c r="K189" s="24">
        <v>1.55795968</v>
      </c>
      <c r="L189" s="27">
        <f>(K189-A189)^2</f>
        <v>2.4272383645057021</v>
      </c>
      <c r="M189" s="26" t="str">
        <f>IF(AND(K189&gt;-($S$6),K189&lt;($S$6)),"nicht wetten","")</f>
        <v/>
      </c>
      <c r="N189" t="str">
        <f>IF(AND(M189="",(K189*A189)&gt;0),"gew","verl")</f>
        <v>verl</v>
      </c>
      <c r="O189" t="str">
        <f t="shared" si="2"/>
        <v>verl</v>
      </c>
    </row>
    <row r="190" spans="1:15" x14ac:dyDescent="0.25">
      <c r="A190" s="28">
        <v>-1</v>
      </c>
      <c r="C190" s="25">
        <v>-0.73525773000000005</v>
      </c>
      <c r="D190" s="25">
        <f>(C190-A190)^2</f>
        <v>7.0088469524752867E-2</v>
      </c>
      <c r="E190" s="25" t="str">
        <f>IF(AND(C190&gt;-($S$6),C190&lt;($S$6)),"nicht wetten","")</f>
        <v>nicht wetten</v>
      </c>
      <c r="F190" t="str">
        <f>IF(AND(E190="",(C190*A190)&gt;0),"gew","verl")</f>
        <v>verl</v>
      </c>
      <c r="G190" t="str">
        <f>IF(E190="",F190,"")</f>
        <v/>
      </c>
      <c r="K190" s="24">
        <v>-0.62633085300000002</v>
      </c>
      <c r="L190" s="27">
        <f>(K190-A190)^2</f>
        <v>0.13962863141970761</v>
      </c>
      <c r="M190" s="26" t="str">
        <f>IF(AND(K190&gt;-($S$6),K190&lt;($S$6)),"nicht wetten","")</f>
        <v>nicht wetten</v>
      </c>
      <c r="N190" t="str">
        <f>IF(AND(M190="",(K190*A190)&gt;0),"gew","verl")</f>
        <v>verl</v>
      </c>
      <c r="O190" t="str">
        <f t="shared" si="2"/>
        <v/>
      </c>
    </row>
    <row r="191" spans="1:15" x14ac:dyDescent="0.25">
      <c r="A191" s="28">
        <v>-2</v>
      </c>
      <c r="C191" s="25">
        <v>-0.85726640099999996</v>
      </c>
      <c r="D191" s="25">
        <f>(C191-A191)^2</f>
        <v>1.3058400782834929</v>
      </c>
      <c r="E191" s="25" t="str">
        <f>IF(AND(C191&gt;-($S$6),C191&lt;($S$6)),"nicht wetten","")</f>
        <v>nicht wetten</v>
      </c>
      <c r="F191" t="str">
        <f>IF(AND(E191="",(C191*A191)&gt;0),"gew","verl")</f>
        <v>verl</v>
      </c>
      <c r="G191" t="str">
        <f>IF(E191="",F191,"")</f>
        <v/>
      </c>
      <c r="K191" s="24">
        <v>-1.50178671</v>
      </c>
      <c r="L191" s="27">
        <f>(K191-A191)^2</f>
        <v>0.24821648233262414</v>
      </c>
      <c r="M191" s="26" t="str">
        <f>IF(AND(K191&gt;-($S$6),K191&lt;($S$6)),"nicht wetten","")</f>
        <v/>
      </c>
      <c r="N191" t="str">
        <f>IF(AND(M191="",(K191*A191)&gt;0),"gew","verl")</f>
        <v>gew</v>
      </c>
      <c r="O191" t="str">
        <f t="shared" si="2"/>
        <v>gew</v>
      </c>
    </row>
    <row r="192" spans="1:15" x14ac:dyDescent="0.25">
      <c r="A192" s="28">
        <v>-2</v>
      </c>
      <c r="C192" s="25">
        <v>-0.76029516100000005</v>
      </c>
      <c r="D192" s="25">
        <f>(C192-A192)^2</f>
        <v>1.5368680878400156</v>
      </c>
      <c r="E192" s="25" t="str">
        <f>IF(AND(C192&gt;-($S$6),C192&lt;($S$6)),"nicht wetten","")</f>
        <v>nicht wetten</v>
      </c>
      <c r="F192" t="str">
        <f>IF(AND(E192="",(C192*A192)&gt;0),"gew","verl")</f>
        <v>verl</v>
      </c>
      <c r="G192" t="str">
        <f>IF(E192="",F192,"")</f>
        <v/>
      </c>
      <c r="K192" s="24">
        <v>4.53482246</v>
      </c>
      <c r="L192" s="27">
        <f>(K192-A192)^2</f>
        <v>42.703904583720451</v>
      </c>
      <c r="M192" s="26" t="str">
        <f>IF(AND(K192&gt;-($S$6),K192&lt;($S$6)),"nicht wetten","")</f>
        <v/>
      </c>
      <c r="N192" t="str">
        <f>IF(AND(M192="",(K192*A192)&gt;0),"gew","verl")</f>
        <v>verl</v>
      </c>
      <c r="O192" t="str">
        <f t="shared" si="2"/>
        <v>verl</v>
      </c>
    </row>
    <row r="193" spans="1:15" x14ac:dyDescent="0.25">
      <c r="A193" s="28">
        <v>-2</v>
      </c>
      <c r="C193" s="25">
        <v>-0.50045230500000004</v>
      </c>
      <c r="D193" s="25">
        <f>(C193-A193)^2</f>
        <v>2.248643289579813</v>
      </c>
      <c r="E193" s="25" t="str">
        <f>IF(AND(C193&gt;-($S$6),C193&lt;($S$6)),"nicht wetten","")</f>
        <v>nicht wetten</v>
      </c>
      <c r="F193" t="str">
        <f>IF(AND(E193="",(C193*A193)&gt;0),"gew","verl")</f>
        <v>verl</v>
      </c>
      <c r="G193" t="str">
        <f>IF(E193="",F193,"")</f>
        <v/>
      </c>
      <c r="K193" s="24">
        <v>1.4344203499999999</v>
      </c>
      <c r="L193" s="27">
        <f>(K193-A193)^2</f>
        <v>11.795243140494122</v>
      </c>
      <c r="M193" s="26" t="str">
        <f>IF(AND(K193&gt;-($S$6),K193&lt;($S$6)),"nicht wetten","")</f>
        <v/>
      </c>
      <c r="N193" t="str">
        <f>IF(AND(M193="",(K193*A193)&gt;0),"gew","verl")</f>
        <v>verl</v>
      </c>
      <c r="O193" t="str">
        <f t="shared" si="2"/>
        <v>verl</v>
      </c>
    </row>
    <row r="194" spans="1:15" x14ac:dyDescent="0.25">
      <c r="A194" s="28">
        <v>0</v>
      </c>
      <c r="C194" s="25">
        <v>-1.1275757639999999</v>
      </c>
      <c r="D194" s="25">
        <f>(C194-A194)^2</f>
        <v>1.2714271035601836</v>
      </c>
      <c r="E194" s="25" t="str">
        <f>IF(AND(C194&gt;-($S$6),C194&lt;($S$6)),"nicht wetten","")</f>
        <v/>
      </c>
      <c r="F194" t="str">
        <f>IF(AND(E194="",(C194*A194)&gt;0),"gew","verl")</f>
        <v>verl</v>
      </c>
      <c r="G194" t="str">
        <f>IF(E194="",F194,"")</f>
        <v>verl</v>
      </c>
      <c r="K194" s="24">
        <v>6.5918540999999999</v>
      </c>
      <c r="L194" s="27">
        <f>(K194-A194)^2</f>
        <v>43.45254047568681</v>
      </c>
      <c r="M194" s="26" t="str">
        <f>IF(AND(K194&gt;-($S$6),K194&lt;($S$6)),"nicht wetten","")</f>
        <v/>
      </c>
      <c r="N194" t="str">
        <f>IF(AND(M194="",(K194*A194)&gt;0),"gew","verl")</f>
        <v>verl</v>
      </c>
      <c r="O194" t="str">
        <f t="shared" ref="O194:O257" si="3">IF(M194="",N194,"")</f>
        <v>verl</v>
      </c>
    </row>
    <row r="195" spans="1:15" x14ac:dyDescent="0.25">
      <c r="A195" s="28">
        <v>-1</v>
      </c>
      <c r="C195" s="25">
        <v>-0.61447934500000001</v>
      </c>
      <c r="D195" s="25">
        <f>(C195-A195)^2</f>
        <v>0.14862617543162901</v>
      </c>
      <c r="E195" s="25" t="str">
        <f>IF(AND(C195&gt;-($S$6),C195&lt;($S$6)),"nicht wetten","")</f>
        <v>nicht wetten</v>
      </c>
      <c r="F195" t="str">
        <f>IF(AND(E195="",(C195*A195)&gt;0),"gew","verl")</f>
        <v>verl</v>
      </c>
      <c r="G195" t="str">
        <f>IF(E195="",F195,"")</f>
        <v/>
      </c>
      <c r="K195" s="24">
        <v>0.37209916100000001</v>
      </c>
      <c r="L195" s="27">
        <f>(K195-A195)^2</f>
        <v>1.8826561076169037</v>
      </c>
      <c r="M195" s="26" t="str">
        <f>IF(AND(K195&gt;-($S$6),K195&lt;($S$6)),"nicht wetten","")</f>
        <v>nicht wetten</v>
      </c>
      <c r="N195" t="str">
        <f>IF(AND(M195="",(K195*A195)&gt;0),"gew","verl")</f>
        <v>verl</v>
      </c>
      <c r="O195" t="str">
        <f t="shared" si="3"/>
        <v/>
      </c>
    </row>
    <row r="196" spans="1:15" x14ac:dyDescent="0.25">
      <c r="A196" s="28">
        <v>1</v>
      </c>
      <c r="C196" s="25">
        <v>0.60233265400000002</v>
      </c>
      <c r="D196" s="25">
        <f>(C196-A196)^2</f>
        <v>0.1581393180746837</v>
      </c>
      <c r="E196" s="25" t="str">
        <f>IF(AND(C196&gt;-($S$6),C196&lt;($S$6)),"nicht wetten","")</f>
        <v>nicht wetten</v>
      </c>
      <c r="F196" t="str">
        <f>IF(AND(E196="",(C196*A196)&gt;0),"gew","verl")</f>
        <v>verl</v>
      </c>
      <c r="G196" t="str">
        <f>IF(E196="",F196,"")</f>
        <v/>
      </c>
      <c r="K196" s="24">
        <v>1.3787658199999999</v>
      </c>
      <c r="L196" s="27">
        <f>(K196-A196)^2</f>
        <v>0.14346354640027234</v>
      </c>
      <c r="M196" s="26" t="str">
        <f>IF(AND(K196&gt;-($S$6),K196&lt;($S$6)),"nicht wetten","")</f>
        <v/>
      </c>
      <c r="N196" t="str">
        <f>IF(AND(M196="",(K196*A196)&gt;0),"gew","verl")</f>
        <v>gew</v>
      </c>
      <c r="O196" t="str">
        <f t="shared" si="3"/>
        <v>gew</v>
      </c>
    </row>
    <row r="197" spans="1:15" x14ac:dyDescent="0.25">
      <c r="A197" s="28">
        <v>1</v>
      </c>
      <c r="C197" s="25">
        <v>-0.104510003</v>
      </c>
      <c r="D197" s="25">
        <f>(C197-A197)^2</f>
        <v>1.2199423467270598</v>
      </c>
      <c r="E197" s="25" t="str">
        <f>IF(AND(C197&gt;-($S$6),C197&lt;($S$6)),"nicht wetten","")</f>
        <v>nicht wetten</v>
      </c>
      <c r="F197" t="str">
        <f>IF(AND(E197="",(C197*A197)&gt;0),"gew","verl")</f>
        <v>verl</v>
      </c>
      <c r="G197" t="str">
        <f>IF(E197="",F197,"")</f>
        <v/>
      </c>
      <c r="K197" s="24">
        <v>1.6192510099999999</v>
      </c>
      <c r="L197" s="27">
        <f>(K197-A197)^2</f>
        <v>0.38347181338602004</v>
      </c>
      <c r="M197" s="26" t="str">
        <f>IF(AND(K197&gt;-($S$6),K197&lt;($S$6)),"nicht wetten","")</f>
        <v/>
      </c>
      <c r="N197" t="str">
        <f>IF(AND(M197="",(K197*A197)&gt;0),"gew","verl")</f>
        <v>gew</v>
      </c>
      <c r="O197" t="str">
        <f t="shared" si="3"/>
        <v>gew</v>
      </c>
    </row>
    <row r="198" spans="1:15" x14ac:dyDescent="0.25">
      <c r="A198" s="28">
        <v>2</v>
      </c>
      <c r="C198" s="25">
        <v>-0.100935231</v>
      </c>
      <c r="D198" s="25">
        <f>(C198-A198)^2</f>
        <v>4.4139288448570229</v>
      </c>
      <c r="E198" s="25" t="str">
        <f>IF(AND(C198&gt;-($S$6),C198&lt;($S$6)),"nicht wetten","")</f>
        <v>nicht wetten</v>
      </c>
      <c r="F198" t="str">
        <f>IF(AND(E198="",(C198*A198)&gt;0),"gew","verl")</f>
        <v>verl</v>
      </c>
      <c r="G198" t="str">
        <f>IF(E198="",F198,"")</f>
        <v/>
      </c>
      <c r="K198" s="24">
        <v>1.01284671</v>
      </c>
      <c r="L198" s="27">
        <f>(K198-A198)^2</f>
        <v>0.974471617957824</v>
      </c>
      <c r="M198" s="26" t="str">
        <f>IF(AND(K198&gt;-($S$6),K198&lt;($S$6)),"nicht wetten","")</f>
        <v/>
      </c>
      <c r="N198" t="str">
        <f>IF(AND(M198="",(K198*A198)&gt;0),"gew","verl")</f>
        <v>gew</v>
      </c>
      <c r="O198" t="str">
        <f t="shared" si="3"/>
        <v>gew</v>
      </c>
    </row>
    <row r="199" spans="1:15" x14ac:dyDescent="0.25">
      <c r="A199" s="28">
        <v>-1</v>
      </c>
      <c r="C199" s="25">
        <v>-0.558392004</v>
      </c>
      <c r="D199" s="25">
        <f>(C199-A199)^2</f>
        <v>0.19501762213113602</v>
      </c>
      <c r="E199" s="25" t="str">
        <f>IF(AND(C199&gt;-($S$6),C199&lt;($S$6)),"nicht wetten","")</f>
        <v>nicht wetten</v>
      </c>
      <c r="F199" t="str">
        <f>IF(AND(E199="",(C199*A199)&gt;0),"gew","verl")</f>
        <v>verl</v>
      </c>
      <c r="G199" t="str">
        <f>IF(E199="",F199,"")</f>
        <v/>
      </c>
      <c r="K199" s="24">
        <v>-1.01705527</v>
      </c>
      <c r="L199" s="27">
        <f>(K199-A199)^2</f>
        <v>2.9088223477289851E-4</v>
      </c>
      <c r="M199" s="26" t="str">
        <f>IF(AND(K199&gt;-($S$6),K199&lt;($S$6)),"nicht wetten","")</f>
        <v/>
      </c>
      <c r="N199" t="str">
        <f>IF(AND(M199="",(K199*A199)&gt;0),"gew","verl")</f>
        <v>gew</v>
      </c>
      <c r="O199" t="str">
        <f t="shared" si="3"/>
        <v>gew</v>
      </c>
    </row>
    <row r="200" spans="1:15" x14ac:dyDescent="0.25">
      <c r="A200" s="28">
        <v>2</v>
      </c>
      <c r="C200" s="25">
        <v>1.4202097760000001</v>
      </c>
      <c r="D200" s="25">
        <f>(C200-A200)^2</f>
        <v>0.33615670384597007</v>
      </c>
      <c r="E200" s="25" t="str">
        <f>IF(AND(C200&gt;-($S$6),C200&lt;($S$6)),"nicht wetten","")</f>
        <v/>
      </c>
      <c r="F200" t="str">
        <f>IF(AND(E200="",(C200*A200)&gt;0),"gew","verl")</f>
        <v>gew</v>
      </c>
      <c r="G200" t="str">
        <f>IF(E200="",F200,"")</f>
        <v>gew</v>
      </c>
      <c r="K200" s="24">
        <v>2.21623802</v>
      </c>
      <c r="L200" s="27">
        <f>(K200-A200)^2</f>
        <v>4.6758881293520412E-2</v>
      </c>
      <c r="M200" s="26" t="str">
        <f>IF(AND(K200&gt;-($S$6),K200&lt;($S$6)),"nicht wetten","")</f>
        <v/>
      </c>
      <c r="N200" t="str">
        <f>IF(AND(M200="",(K200*A200)&gt;0),"gew","verl")</f>
        <v>gew</v>
      </c>
      <c r="O200" t="str">
        <f t="shared" si="3"/>
        <v>gew</v>
      </c>
    </row>
    <row r="201" spans="1:15" x14ac:dyDescent="0.25">
      <c r="A201" s="28">
        <v>0</v>
      </c>
      <c r="C201" s="25">
        <v>-9.8182924000000005E-2</v>
      </c>
      <c r="D201" s="25">
        <f>(C201-A201)^2</f>
        <v>9.6398865651897772E-3</v>
      </c>
      <c r="E201" s="25" t="str">
        <f>IF(AND(C201&gt;-($S$6),C201&lt;($S$6)),"nicht wetten","")</f>
        <v>nicht wetten</v>
      </c>
      <c r="F201" t="str">
        <f>IF(AND(E201="",(C201*A201)&gt;0),"gew","verl")</f>
        <v>verl</v>
      </c>
      <c r="G201" t="str">
        <f>IF(E201="",F201,"")</f>
        <v/>
      </c>
      <c r="K201" s="24">
        <v>0.16616560499999999</v>
      </c>
      <c r="L201" s="27">
        <f>(K201-A201)^2</f>
        <v>2.7611008285016024E-2</v>
      </c>
      <c r="M201" s="26" t="str">
        <f>IF(AND(K201&gt;-($S$6),K201&lt;($S$6)),"nicht wetten","")</f>
        <v>nicht wetten</v>
      </c>
      <c r="N201" t="str">
        <f>IF(AND(M201="",(K201*A201)&gt;0),"gew","verl")</f>
        <v>verl</v>
      </c>
      <c r="O201" t="str">
        <f t="shared" si="3"/>
        <v/>
      </c>
    </row>
    <row r="202" spans="1:15" x14ac:dyDescent="0.25">
      <c r="A202" s="28">
        <v>1</v>
      </c>
      <c r="C202" s="25">
        <v>0.16293275900000001</v>
      </c>
      <c r="D202" s="25">
        <f>(C202-A202)^2</f>
        <v>0.70068156595535203</v>
      </c>
      <c r="E202" s="25" t="str">
        <f>IF(AND(C202&gt;-($S$6),C202&lt;($S$6)),"nicht wetten","")</f>
        <v>nicht wetten</v>
      </c>
      <c r="F202" t="str">
        <f>IF(AND(E202="",(C202*A202)&gt;0),"gew","verl")</f>
        <v>verl</v>
      </c>
      <c r="G202" t="str">
        <f>IF(E202="",F202,"")</f>
        <v/>
      </c>
      <c r="K202" s="24">
        <v>1.10248685</v>
      </c>
      <c r="L202" s="27">
        <f>(K202-A202)^2</f>
        <v>1.0503554422922504E-2</v>
      </c>
      <c r="M202" s="26" t="str">
        <f>IF(AND(K202&gt;-($S$6),K202&lt;($S$6)),"nicht wetten","")</f>
        <v/>
      </c>
      <c r="N202" t="str">
        <f>IF(AND(M202="",(K202*A202)&gt;0),"gew","verl")</f>
        <v>gew</v>
      </c>
      <c r="O202" t="str">
        <f t="shared" si="3"/>
        <v>gew</v>
      </c>
    </row>
    <row r="203" spans="1:15" x14ac:dyDescent="0.25">
      <c r="A203" s="28">
        <v>1</v>
      </c>
      <c r="C203" s="25">
        <v>0.28809324200000003</v>
      </c>
      <c r="D203" s="25">
        <f>(C203-A203)^2</f>
        <v>0.5068112320860706</v>
      </c>
      <c r="E203" s="25" t="str">
        <f>IF(AND(C203&gt;-($S$6),C203&lt;($S$6)),"nicht wetten","")</f>
        <v>nicht wetten</v>
      </c>
      <c r="F203" t="str">
        <f>IF(AND(E203="",(C203*A203)&gt;0),"gew","verl")</f>
        <v>verl</v>
      </c>
      <c r="G203" t="str">
        <f>IF(E203="",F203,"")</f>
        <v/>
      </c>
      <c r="K203" s="24">
        <v>0.64835041800000004</v>
      </c>
      <c r="L203" s="27">
        <f>(K203-A203)^2</f>
        <v>0.1236574285207747</v>
      </c>
      <c r="M203" s="26" t="str">
        <f>IF(AND(K203&gt;-($S$6),K203&lt;($S$6)),"nicht wetten","")</f>
        <v>nicht wetten</v>
      </c>
      <c r="N203" t="str">
        <f>IF(AND(M203="",(K203*A203)&gt;0),"gew","verl")</f>
        <v>verl</v>
      </c>
      <c r="O203" t="str">
        <f t="shared" si="3"/>
        <v/>
      </c>
    </row>
    <row r="204" spans="1:15" x14ac:dyDescent="0.25">
      <c r="A204" s="28">
        <v>0</v>
      </c>
      <c r="C204" s="25">
        <v>0.31152473800000002</v>
      </c>
      <c r="D204" s="25">
        <f>(C204-A204)^2</f>
        <v>9.7047662385968653E-2</v>
      </c>
      <c r="E204" s="25" t="str">
        <f>IF(AND(C204&gt;-($S$6),C204&lt;($S$6)),"nicht wetten","")</f>
        <v>nicht wetten</v>
      </c>
      <c r="F204" t="str">
        <f>IF(AND(E204="",(C204*A204)&gt;0),"gew","verl")</f>
        <v>verl</v>
      </c>
      <c r="G204" t="str">
        <f>IF(E204="",F204,"")</f>
        <v/>
      </c>
      <c r="K204" s="24">
        <v>3.2208645300000001</v>
      </c>
      <c r="L204" s="27">
        <f>(K204-A204)^2</f>
        <v>10.373968320612121</v>
      </c>
      <c r="M204" s="26" t="str">
        <f>IF(AND(K204&gt;-($S$6),K204&lt;($S$6)),"nicht wetten","")</f>
        <v/>
      </c>
      <c r="N204" t="str">
        <f>IF(AND(M204="",(K204*A204)&gt;0),"gew","verl")</f>
        <v>verl</v>
      </c>
      <c r="O204" t="str">
        <f t="shared" si="3"/>
        <v>verl</v>
      </c>
    </row>
    <row r="205" spans="1:15" x14ac:dyDescent="0.25">
      <c r="A205" s="28">
        <v>0</v>
      </c>
      <c r="C205" s="25">
        <v>-0.121136577</v>
      </c>
      <c r="D205" s="25">
        <f>(C205-A205)^2</f>
        <v>1.4674070287276927E-2</v>
      </c>
      <c r="E205" s="25" t="str">
        <f>IF(AND(C205&gt;-($S$6),C205&lt;($S$6)),"nicht wetten","")</f>
        <v>nicht wetten</v>
      </c>
      <c r="F205" t="str">
        <f>IF(AND(E205="",(C205*A205)&gt;0),"gew","verl")</f>
        <v>verl</v>
      </c>
      <c r="G205" t="str">
        <f>IF(E205="",F205,"")</f>
        <v/>
      </c>
      <c r="K205" s="24">
        <v>0.38570845100000001</v>
      </c>
      <c r="L205" s="27">
        <f>(K205-A205)^2</f>
        <v>0.14877100917281941</v>
      </c>
      <c r="M205" s="26" t="str">
        <f>IF(AND(K205&gt;-($S$6),K205&lt;($S$6)),"nicht wetten","")</f>
        <v>nicht wetten</v>
      </c>
      <c r="N205" t="str">
        <f>IF(AND(M205="",(K205*A205)&gt;0),"gew","verl")</f>
        <v>verl</v>
      </c>
      <c r="O205" t="str">
        <f t="shared" si="3"/>
        <v/>
      </c>
    </row>
    <row r="206" spans="1:15" x14ac:dyDescent="0.25">
      <c r="A206" s="28">
        <v>4</v>
      </c>
      <c r="C206" s="25">
        <v>1.614300281</v>
      </c>
      <c r="D206" s="25">
        <f>(C206-A206)^2</f>
        <v>5.6915631492366776</v>
      </c>
      <c r="E206" s="25" t="str">
        <f>IF(AND(C206&gt;-($S$6),C206&lt;($S$6)),"nicht wetten","")</f>
        <v/>
      </c>
      <c r="F206" t="str">
        <f>IF(AND(E206="",(C206*A206)&gt;0),"gew","verl")</f>
        <v>gew</v>
      </c>
      <c r="G206" t="str">
        <f>IF(E206="",F206,"")</f>
        <v>gew</v>
      </c>
      <c r="K206" s="24">
        <v>2.0539874999999999</v>
      </c>
      <c r="L206" s="27">
        <f>(K206-A206)^2</f>
        <v>3.7869646501562504</v>
      </c>
      <c r="M206" s="26" t="str">
        <f>IF(AND(K206&gt;-($S$6),K206&lt;($S$6)),"nicht wetten","")</f>
        <v/>
      </c>
      <c r="N206" t="str">
        <f>IF(AND(M206="",(K206*A206)&gt;0),"gew","verl")</f>
        <v>gew</v>
      </c>
      <c r="O206" t="str">
        <f t="shared" si="3"/>
        <v>gew</v>
      </c>
    </row>
    <row r="207" spans="1:15" x14ac:dyDescent="0.25">
      <c r="A207" s="28">
        <v>0</v>
      </c>
      <c r="C207" s="25">
        <v>-0.274467513</v>
      </c>
      <c r="D207" s="25">
        <f>(C207-A207)^2</f>
        <v>7.5332415692405161E-2</v>
      </c>
      <c r="E207" s="25" t="str">
        <f>IF(AND(C207&gt;-($S$6),C207&lt;($S$6)),"nicht wetten","")</f>
        <v>nicht wetten</v>
      </c>
      <c r="F207" t="str">
        <f>IF(AND(E207="",(C207*A207)&gt;0),"gew","verl")</f>
        <v>verl</v>
      </c>
      <c r="G207" t="str">
        <f>IF(E207="",F207,"")</f>
        <v/>
      </c>
      <c r="K207" s="24">
        <v>4.3158724900000001E-2</v>
      </c>
      <c r="L207" s="27">
        <f>(K207-A207)^2</f>
        <v>1.86267553499388E-3</v>
      </c>
      <c r="M207" s="26" t="str">
        <f>IF(AND(K207&gt;-($S$6),K207&lt;($S$6)),"nicht wetten","")</f>
        <v>nicht wetten</v>
      </c>
      <c r="N207" t="str">
        <f>IF(AND(M207="",(K207*A207)&gt;0),"gew","verl")</f>
        <v>verl</v>
      </c>
      <c r="O207" t="str">
        <f t="shared" si="3"/>
        <v/>
      </c>
    </row>
    <row r="208" spans="1:15" x14ac:dyDescent="0.25">
      <c r="A208" s="28">
        <v>-2</v>
      </c>
      <c r="C208" s="25">
        <v>-0.65320379799999995</v>
      </c>
      <c r="D208" s="25">
        <f>(C208-A208)^2</f>
        <v>1.8138600097216253</v>
      </c>
      <c r="E208" s="25" t="str">
        <f>IF(AND(C208&gt;-($S$6),C208&lt;($S$6)),"nicht wetten","")</f>
        <v>nicht wetten</v>
      </c>
      <c r="F208" t="str">
        <f>IF(AND(E208="",(C208*A208)&gt;0),"gew","verl")</f>
        <v>verl</v>
      </c>
      <c r="G208" t="str">
        <f>IF(E208="",F208,"")</f>
        <v/>
      </c>
      <c r="K208" s="24">
        <v>-0.91374546300000004</v>
      </c>
      <c r="L208" s="27">
        <f>(K208-A208)^2</f>
        <v>1.1799489191530841</v>
      </c>
      <c r="M208" s="26" t="str">
        <f>IF(AND(K208&gt;-($S$6),K208&lt;($S$6)),"nicht wetten","")</f>
        <v>nicht wetten</v>
      </c>
      <c r="N208" t="str">
        <f>IF(AND(M208="",(K208*A208)&gt;0),"gew","verl")</f>
        <v>verl</v>
      </c>
      <c r="O208" t="str">
        <f t="shared" si="3"/>
        <v/>
      </c>
    </row>
    <row r="209" spans="1:15" x14ac:dyDescent="0.25">
      <c r="A209" s="28">
        <v>4</v>
      </c>
      <c r="C209" s="25">
        <v>1.984134072</v>
      </c>
      <c r="D209" s="25">
        <f>(C209-A209)^2</f>
        <v>4.0637154396713022</v>
      </c>
      <c r="E209" s="25" t="str">
        <f>IF(AND(C209&gt;-($S$6),C209&lt;($S$6)),"nicht wetten","")</f>
        <v/>
      </c>
      <c r="F209" t="str">
        <f>IF(AND(E209="",(C209*A209)&gt;0),"gew","verl")</f>
        <v>gew</v>
      </c>
      <c r="G209" t="str">
        <f>IF(E209="",F209,"")</f>
        <v>gew</v>
      </c>
      <c r="K209" s="24">
        <v>3.7507829699999999</v>
      </c>
      <c r="L209" s="27">
        <f>(K209-A209)^2</f>
        <v>6.2109128042020928E-2</v>
      </c>
      <c r="M209" s="26" t="str">
        <f>IF(AND(K209&gt;-($S$6),K209&lt;($S$6)),"nicht wetten","")</f>
        <v/>
      </c>
      <c r="N209" t="str">
        <f>IF(AND(M209="",(K209*A209)&gt;0),"gew","verl")</f>
        <v>gew</v>
      </c>
      <c r="O209" t="str">
        <f t="shared" si="3"/>
        <v>gew</v>
      </c>
    </row>
    <row r="210" spans="1:15" x14ac:dyDescent="0.25">
      <c r="A210" s="28">
        <v>-2</v>
      </c>
      <c r="C210" s="25">
        <v>-0.93525889399999995</v>
      </c>
      <c r="D210" s="25">
        <f>(C210-A210)^2</f>
        <v>1.1336736228061033</v>
      </c>
      <c r="E210" s="25" t="str">
        <f>IF(AND(C210&gt;-($S$6),C210&lt;($S$6)),"nicht wetten","")</f>
        <v>nicht wetten</v>
      </c>
      <c r="F210" t="str">
        <f>IF(AND(E210="",(C210*A210)&gt;0),"gew","verl")</f>
        <v>verl</v>
      </c>
      <c r="G210" t="str">
        <f>IF(E210="",F210,"")</f>
        <v/>
      </c>
      <c r="K210" s="24">
        <v>-1.7026962000000001</v>
      </c>
      <c r="L210" s="27">
        <f>(K210-A210)^2</f>
        <v>8.8389549494439931E-2</v>
      </c>
      <c r="M210" s="26" t="str">
        <f>IF(AND(K210&gt;-($S$6),K210&lt;($S$6)),"nicht wetten","")</f>
        <v/>
      </c>
      <c r="N210" t="str">
        <f>IF(AND(M210="",(K210*A210)&gt;0),"gew","verl")</f>
        <v>gew</v>
      </c>
      <c r="O210" t="str">
        <f t="shared" si="3"/>
        <v>gew</v>
      </c>
    </row>
    <row r="211" spans="1:15" x14ac:dyDescent="0.25">
      <c r="A211" s="28">
        <v>1</v>
      </c>
      <c r="C211" s="25">
        <v>0.199573745</v>
      </c>
      <c r="D211" s="25">
        <f>(C211-A211)^2</f>
        <v>0.64068218969332502</v>
      </c>
      <c r="E211" s="25" t="str">
        <f>IF(AND(C211&gt;-($S$6),C211&lt;($S$6)),"nicht wetten","")</f>
        <v>nicht wetten</v>
      </c>
      <c r="F211" t="str">
        <f>IF(AND(E211="",(C211*A211)&gt;0),"gew","verl")</f>
        <v>verl</v>
      </c>
      <c r="G211" t="str">
        <f>IF(E211="",F211,"")</f>
        <v/>
      </c>
      <c r="K211" s="24">
        <v>-0.46797463299999997</v>
      </c>
      <c r="L211" s="27">
        <f>(K211-A211)^2</f>
        <v>2.1549495231314841</v>
      </c>
      <c r="M211" s="26" t="str">
        <f>IF(AND(K211&gt;-($S$6),K211&lt;($S$6)),"nicht wetten","")</f>
        <v>nicht wetten</v>
      </c>
      <c r="N211" t="str">
        <f>IF(AND(M211="",(K211*A211)&gt;0),"gew","verl")</f>
        <v>verl</v>
      </c>
      <c r="O211" t="str">
        <f t="shared" si="3"/>
        <v/>
      </c>
    </row>
    <row r="212" spans="1:15" x14ac:dyDescent="0.25">
      <c r="A212" s="28">
        <v>2</v>
      </c>
      <c r="C212" s="25">
        <v>0.10775253799999999</v>
      </c>
      <c r="D212" s="25">
        <f>(C212-A212)^2</f>
        <v>3.5806004574454415</v>
      </c>
      <c r="E212" s="25" t="str">
        <f>IF(AND(C212&gt;-($S$6),C212&lt;($S$6)),"nicht wetten","")</f>
        <v>nicht wetten</v>
      </c>
      <c r="F212" t="str">
        <f>IF(AND(E212="",(C212*A212)&gt;0),"gew","verl")</f>
        <v>verl</v>
      </c>
      <c r="G212" t="str">
        <f>IF(E212="",F212,"")</f>
        <v/>
      </c>
      <c r="K212" s="24">
        <v>2.1988635099999998</v>
      </c>
      <c r="L212" s="27">
        <f>(K212-A212)^2</f>
        <v>3.9546695609520018E-2</v>
      </c>
      <c r="M212" s="26" t="str">
        <f>IF(AND(K212&gt;-($S$6),K212&lt;($S$6)),"nicht wetten","")</f>
        <v/>
      </c>
      <c r="N212" t="str">
        <f>IF(AND(M212="",(K212*A212)&gt;0),"gew","verl")</f>
        <v>gew</v>
      </c>
      <c r="O212" t="str">
        <f t="shared" si="3"/>
        <v>gew</v>
      </c>
    </row>
    <row r="213" spans="1:15" x14ac:dyDescent="0.25">
      <c r="A213" s="28">
        <v>0</v>
      </c>
      <c r="C213" s="25">
        <v>0.174977893</v>
      </c>
      <c r="D213" s="25">
        <f>(C213-A213)^2</f>
        <v>3.0617263038719447E-2</v>
      </c>
      <c r="E213" s="25" t="str">
        <f>IF(AND(C213&gt;-($S$6),C213&lt;($S$6)),"nicht wetten","")</f>
        <v>nicht wetten</v>
      </c>
      <c r="F213" t="str">
        <f>IF(AND(E213="",(C213*A213)&gt;0),"gew","verl")</f>
        <v>verl</v>
      </c>
      <c r="G213" t="str">
        <f>IF(E213="",F213,"")</f>
        <v/>
      </c>
      <c r="K213" s="24">
        <v>0.49925041199999998</v>
      </c>
      <c r="L213" s="27">
        <f>(K213-A213)^2</f>
        <v>0.24925097388216971</v>
      </c>
      <c r="M213" s="26" t="str">
        <f>IF(AND(K213&gt;-($S$6),K213&lt;($S$6)),"nicht wetten","")</f>
        <v>nicht wetten</v>
      </c>
      <c r="N213" t="str">
        <f>IF(AND(M213="",(K213*A213)&gt;0),"gew","verl")</f>
        <v>verl</v>
      </c>
      <c r="O213" t="str">
        <f t="shared" si="3"/>
        <v/>
      </c>
    </row>
    <row r="214" spans="1:15" x14ac:dyDescent="0.25">
      <c r="A214" s="28">
        <v>-2</v>
      </c>
      <c r="C214" s="25">
        <v>-1.921921521</v>
      </c>
      <c r="D214" s="25">
        <f>(C214-A214)^2</f>
        <v>6.0962488829534372E-3</v>
      </c>
      <c r="E214" s="25" t="str">
        <f>IF(AND(C214&gt;-($S$6),C214&lt;($S$6)),"nicht wetten","")</f>
        <v/>
      </c>
      <c r="F214" t="str">
        <f>IF(AND(E214="",(C214*A214)&gt;0),"gew","verl")</f>
        <v>gew</v>
      </c>
      <c r="G214" t="str">
        <f>IF(E214="",F214,"")</f>
        <v>gew</v>
      </c>
      <c r="K214" s="24">
        <v>-2.3723454500000001</v>
      </c>
      <c r="L214" s="27">
        <f>(K214-A214)^2</f>
        <v>0.13864113413570256</v>
      </c>
      <c r="M214" s="26" t="str">
        <f>IF(AND(K214&gt;-($S$6),K214&lt;($S$6)),"nicht wetten","")</f>
        <v/>
      </c>
      <c r="N214" t="str">
        <f>IF(AND(M214="",(K214*A214)&gt;0),"gew","verl")</f>
        <v>gew</v>
      </c>
      <c r="O214" t="str">
        <f t="shared" si="3"/>
        <v>gew</v>
      </c>
    </row>
    <row r="215" spans="1:15" x14ac:dyDescent="0.25">
      <c r="A215" s="28">
        <v>0</v>
      </c>
      <c r="C215" s="25">
        <v>0.27034341899999997</v>
      </c>
      <c r="D215" s="25">
        <f>(C215-A215)^2</f>
        <v>7.3085564196609554E-2</v>
      </c>
      <c r="E215" s="25" t="str">
        <f>IF(AND(C215&gt;-($S$6),C215&lt;($S$6)),"nicht wetten","")</f>
        <v>nicht wetten</v>
      </c>
      <c r="F215" t="str">
        <f>IF(AND(E215="",(C215*A215)&gt;0),"gew","verl")</f>
        <v>verl</v>
      </c>
      <c r="G215" t="str">
        <f>IF(E215="",F215,"")</f>
        <v/>
      </c>
      <c r="K215" s="24">
        <v>6.7191496500000003E-2</v>
      </c>
      <c r="L215" s="27">
        <f>(K215-A215)^2</f>
        <v>4.5146972019095124E-3</v>
      </c>
      <c r="M215" s="26" t="str">
        <f>IF(AND(K215&gt;-($S$6),K215&lt;($S$6)),"nicht wetten","")</f>
        <v>nicht wetten</v>
      </c>
      <c r="N215" t="str">
        <f>IF(AND(M215="",(K215*A215)&gt;0),"gew","verl")</f>
        <v>verl</v>
      </c>
      <c r="O215" t="str">
        <f t="shared" si="3"/>
        <v/>
      </c>
    </row>
    <row r="216" spans="1:15" x14ac:dyDescent="0.25">
      <c r="A216" s="28">
        <v>2</v>
      </c>
      <c r="C216" s="25">
        <v>0.69690869</v>
      </c>
      <c r="D216" s="25">
        <f>(C216-A216)^2</f>
        <v>1.6980469621975165</v>
      </c>
      <c r="E216" s="25" t="str">
        <f>IF(AND(C216&gt;-($S$6),C216&lt;($S$6)),"nicht wetten","")</f>
        <v>nicht wetten</v>
      </c>
      <c r="F216" t="str">
        <f>IF(AND(E216="",(C216*A216)&gt;0),"gew","verl")</f>
        <v>verl</v>
      </c>
      <c r="G216" t="str">
        <f>IF(E216="",F216,"")</f>
        <v/>
      </c>
      <c r="K216" s="24">
        <v>2.0978617700000002</v>
      </c>
      <c r="L216" s="27">
        <f>(K216-A216)^2</f>
        <v>9.5769260275329355E-3</v>
      </c>
      <c r="M216" s="26" t="str">
        <f>IF(AND(K216&gt;-($S$6),K216&lt;($S$6)),"nicht wetten","")</f>
        <v/>
      </c>
      <c r="N216" t="str">
        <f>IF(AND(M216="",(K216*A216)&gt;0),"gew","verl")</f>
        <v>gew</v>
      </c>
      <c r="O216" t="str">
        <f t="shared" si="3"/>
        <v>gew</v>
      </c>
    </row>
    <row r="217" spans="1:15" x14ac:dyDescent="0.25">
      <c r="A217" s="28">
        <v>0</v>
      </c>
      <c r="C217" s="25">
        <v>-0.38339873699999999</v>
      </c>
      <c r="D217" s="25">
        <f>(C217-A217)^2</f>
        <v>0.14699459153319516</v>
      </c>
      <c r="E217" s="25" t="str">
        <f>IF(AND(C217&gt;-($S$6),C217&lt;($S$6)),"nicht wetten","")</f>
        <v>nicht wetten</v>
      </c>
      <c r="F217" t="str">
        <f>IF(AND(E217="",(C217*A217)&gt;0),"gew","verl")</f>
        <v>verl</v>
      </c>
      <c r="G217" t="str">
        <f>IF(E217="",F217,"")</f>
        <v/>
      </c>
      <c r="K217" s="24">
        <v>-7.6073929700000001E-2</v>
      </c>
      <c r="L217" s="27">
        <f>(K217-A217)^2</f>
        <v>5.7872427800005422E-3</v>
      </c>
      <c r="M217" s="26" t="str">
        <f>IF(AND(K217&gt;-($S$6),K217&lt;($S$6)),"nicht wetten","")</f>
        <v>nicht wetten</v>
      </c>
      <c r="N217" t="str">
        <f>IF(AND(M217="",(K217*A217)&gt;0),"gew","verl")</f>
        <v>verl</v>
      </c>
      <c r="O217" t="str">
        <f t="shared" si="3"/>
        <v/>
      </c>
    </row>
    <row r="218" spans="1:15" x14ac:dyDescent="0.25">
      <c r="A218" s="28">
        <v>-4</v>
      </c>
      <c r="C218" s="25">
        <v>-2.4513481989999999</v>
      </c>
      <c r="D218" s="25">
        <f>(C218-A218)^2</f>
        <v>2.3983224007405441</v>
      </c>
      <c r="E218" s="25" t="str">
        <f>IF(AND(C218&gt;-($S$6),C218&lt;($S$6)),"nicht wetten","")</f>
        <v/>
      </c>
      <c r="F218" t="str">
        <f>IF(AND(E218="",(C218*A218)&gt;0),"gew","verl")</f>
        <v>gew</v>
      </c>
      <c r="G218" t="str">
        <f>IF(E218="",F218,"")</f>
        <v>gew</v>
      </c>
      <c r="K218" s="24">
        <v>-4.5778856299999999</v>
      </c>
      <c r="L218" s="27">
        <f>(K218-A218)^2</f>
        <v>0.33395180136049679</v>
      </c>
      <c r="M218" s="26" t="str">
        <f>IF(AND(K218&gt;-($S$6),K218&lt;($S$6)),"nicht wetten","")</f>
        <v/>
      </c>
      <c r="N218" t="str">
        <f>IF(AND(M218="",(K218*A218)&gt;0),"gew","verl")</f>
        <v>gew</v>
      </c>
      <c r="O218" t="str">
        <f t="shared" si="3"/>
        <v>gew</v>
      </c>
    </row>
    <row r="219" spans="1:15" x14ac:dyDescent="0.25">
      <c r="A219" s="28">
        <v>-1</v>
      </c>
      <c r="C219" s="25">
        <v>-0.80202674900000004</v>
      </c>
      <c r="D219" s="25">
        <f>(C219-A219)^2</f>
        <v>3.9193408111508989E-2</v>
      </c>
      <c r="E219" s="25" t="str">
        <f>IF(AND(C219&gt;-($S$6),C219&lt;($S$6)),"nicht wetten","")</f>
        <v>nicht wetten</v>
      </c>
      <c r="F219" t="str">
        <f>IF(AND(E219="",(C219*A219)&gt;0),"gew","verl")</f>
        <v>verl</v>
      </c>
      <c r="G219" t="str">
        <f>IF(E219="",F219,"")</f>
        <v/>
      </c>
      <c r="K219" s="24">
        <v>-1.23177242</v>
      </c>
      <c r="L219" s="27">
        <f>(K219-A219)^2</f>
        <v>5.3718454672656388E-2</v>
      </c>
      <c r="M219" s="26" t="str">
        <f>IF(AND(K219&gt;-($S$6),K219&lt;($S$6)),"nicht wetten","")</f>
        <v/>
      </c>
      <c r="N219" t="str">
        <f>IF(AND(M219="",(K219*A219)&gt;0),"gew","verl")</f>
        <v>gew</v>
      </c>
      <c r="O219" t="str">
        <f t="shared" si="3"/>
        <v>gew</v>
      </c>
    </row>
    <row r="220" spans="1:15" x14ac:dyDescent="0.25">
      <c r="A220" s="28">
        <v>1</v>
      </c>
      <c r="C220" s="25">
        <v>1.0046586449999999</v>
      </c>
      <c r="D220" s="25">
        <f>(C220-A220)^2</f>
        <v>2.1702973236024123E-5</v>
      </c>
      <c r="E220" s="25" t="str">
        <f>IF(AND(C220&gt;-($S$6),C220&lt;($S$6)),"nicht wetten","")</f>
        <v/>
      </c>
      <c r="F220" t="str">
        <f>IF(AND(E220="",(C220*A220)&gt;0),"gew","verl")</f>
        <v>gew</v>
      </c>
      <c r="G220" t="str">
        <f>IF(E220="",F220,"")</f>
        <v>gew</v>
      </c>
      <c r="K220" s="24">
        <v>1.13992691</v>
      </c>
      <c r="L220" s="27">
        <f>(K220-A220)^2</f>
        <v>1.9579540142148105E-2</v>
      </c>
      <c r="M220" s="26" t="str">
        <f>IF(AND(K220&gt;-($S$6),K220&lt;($S$6)),"nicht wetten","")</f>
        <v/>
      </c>
      <c r="N220" t="str">
        <f>IF(AND(M220="",(K220*A220)&gt;0),"gew","verl")</f>
        <v>gew</v>
      </c>
      <c r="O220" t="str">
        <f t="shared" si="3"/>
        <v>gew</v>
      </c>
    </row>
    <row r="221" spans="1:15" x14ac:dyDescent="0.25">
      <c r="A221" s="28">
        <v>-1</v>
      </c>
      <c r="C221" s="25">
        <v>4.3059983000000003E-2</v>
      </c>
      <c r="D221" s="25">
        <f>(C221-A221)^2</f>
        <v>1.0879741281359603</v>
      </c>
      <c r="E221" s="25" t="str">
        <f>IF(AND(C221&gt;-($S$6),C221&lt;($S$6)),"nicht wetten","")</f>
        <v>nicht wetten</v>
      </c>
      <c r="F221" t="str">
        <f>IF(AND(E221="",(C221*A221)&gt;0),"gew","verl")</f>
        <v>verl</v>
      </c>
      <c r="G221" t="str">
        <f>IF(E221="",F221,"")</f>
        <v/>
      </c>
      <c r="K221" s="24">
        <v>-1.1319181899999999</v>
      </c>
      <c r="L221" s="27">
        <f>(K221-A221)^2</f>
        <v>1.7402408852876083E-2</v>
      </c>
      <c r="M221" s="26" t="str">
        <f>IF(AND(K221&gt;-($S$6),K221&lt;($S$6)),"nicht wetten","")</f>
        <v/>
      </c>
      <c r="N221" t="str">
        <f>IF(AND(M221="",(K221*A221)&gt;0),"gew","verl")</f>
        <v>gew</v>
      </c>
      <c r="O221" t="str">
        <f t="shared" si="3"/>
        <v>gew</v>
      </c>
    </row>
    <row r="222" spans="1:15" x14ac:dyDescent="0.25">
      <c r="A222" s="28">
        <v>0</v>
      </c>
      <c r="C222" s="25">
        <v>0.43199316199999999</v>
      </c>
      <c r="D222" s="25">
        <f>(C222-A222)^2</f>
        <v>0.18661809201475824</v>
      </c>
      <c r="E222" s="25" t="str">
        <f>IF(AND(C222&gt;-($S$6),C222&lt;($S$6)),"nicht wetten","")</f>
        <v>nicht wetten</v>
      </c>
      <c r="F222" t="str">
        <f>IF(AND(E222="",(C222*A222)&gt;0),"gew","verl")</f>
        <v>verl</v>
      </c>
      <c r="G222" t="str">
        <f>IF(E222="",F222,"")</f>
        <v/>
      </c>
      <c r="K222" s="24">
        <v>-6.8206474200000006E-2</v>
      </c>
      <c r="L222" s="27">
        <f>(K222-A222)^2</f>
        <v>4.6521231227952663E-3</v>
      </c>
      <c r="M222" s="26" t="str">
        <f>IF(AND(K222&gt;-($S$6),K222&lt;($S$6)),"nicht wetten","")</f>
        <v>nicht wetten</v>
      </c>
      <c r="N222" t="str">
        <f>IF(AND(M222="",(K222*A222)&gt;0),"gew","verl")</f>
        <v>verl</v>
      </c>
      <c r="O222" t="str">
        <f t="shared" si="3"/>
        <v/>
      </c>
    </row>
    <row r="223" spans="1:15" x14ac:dyDescent="0.25">
      <c r="A223" s="28">
        <v>1</v>
      </c>
      <c r="C223" s="25">
        <v>0.40199813400000001</v>
      </c>
      <c r="D223" s="25">
        <f>(C223-A223)^2</f>
        <v>0.35760623173948186</v>
      </c>
      <c r="E223" s="25" t="str">
        <f>IF(AND(C223&gt;-($S$6),C223&lt;($S$6)),"nicht wetten","")</f>
        <v>nicht wetten</v>
      </c>
      <c r="F223" t="str">
        <f>IF(AND(E223="",(C223*A223)&gt;0),"gew","verl")</f>
        <v>verl</v>
      </c>
      <c r="G223" t="str">
        <f>IF(E223="",F223,"")</f>
        <v/>
      </c>
      <c r="K223" s="24">
        <v>1.3681297299999999</v>
      </c>
      <c r="L223" s="27">
        <f>(K223-A223)^2</f>
        <v>0.13551949810987285</v>
      </c>
      <c r="M223" s="26" t="str">
        <f>IF(AND(K223&gt;-($S$6),K223&lt;($S$6)),"nicht wetten","")</f>
        <v/>
      </c>
      <c r="N223" t="str">
        <f>IF(AND(M223="",(K223*A223)&gt;0),"gew","verl")</f>
        <v>gew</v>
      </c>
      <c r="O223" t="str">
        <f t="shared" si="3"/>
        <v>gew</v>
      </c>
    </row>
    <row r="224" spans="1:15" x14ac:dyDescent="0.25">
      <c r="A224" s="28">
        <v>1</v>
      </c>
      <c r="C224" s="25">
        <v>-0.64451370699999999</v>
      </c>
      <c r="D224" s="25">
        <f>(C224-A224)^2</f>
        <v>2.704425332510882</v>
      </c>
      <c r="E224" s="25" t="str">
        <f>IF(AND(C224&gt;-($S$6),C224&lt;($S$6)),"nicht wetten","")</f>
        <v>nicht wetten</v>
      </c>
      <c r="F224" t="str">
        <f>IF(AND(E224="",(C224*A224)&gt;0),"gew","verl")</f>
        <v>verl</v>
      </c>
      <c r="G224" t="str">
        <f>IF(E224="",F224,"")</f>
        <v/>
      </c>
      <c r="K224" s="24">
        <v>3.4624402500000002</v>
      </c>
      <c r="L224" s="27">
        <f>(K224-A224)^2</f>
        <v>6.0636119848200636</v>
      </c>
      <c r="M224" s="26" t="str">
        <f>IF(AND(K224&gt;-($S$6),K224&lt;($S$6)),"nicht wetten","")</f>
        <v/>
      </c>
      <c r="N224" t="str">
        <f>IF(AND(M224="",(K224*A224)&gt;0),"gew","verl")</f>
        <v>gew</v>
      </c>
      <c r="O224" t="str">
        <f t="shared" si="3"/>
        <v>gew</v>
      </c>
    </row>
    <row r="225" spans="1:15" x14ac:dyDescent="0.25">
      <c r="A225" s="28">
        <v>0</v>
      </c>
      <c r="C225" s="25">
        <v>-0.42763894800000002</v>
      </c>
      <c r="D225" s="25">
        <f>(C225-A225)^2</f>
        <v>0.18287506984654672</v>
      </c>
      <c r="E225" s="25" t="str">
        <f>IF(AND(C225&gt;-($S$6),C225&lt;($S$6)),"nicht wetten","")</f>
        <v>nicht wetten</v>
      </c>
      <c r="F225" t="str">
        <f>IF(AND(E225="",(C225*A225)&gt;0),"gew","verl")</f>
        <v>verl</v>
      </c>
      <c r="G225" t="str">
        <f>IF(E225="",F225,"")</f>
        <v/>
      </c>
      <c r="K225" s="24">
        <v>-0.16911657199999999</v>
      </c>
      <c r="L225" s="27">
        <f>(K225-A225)^2</f>
        <v>2.8600414925031181E-2</v>
      </c>
      <c r="M225" s="26" t="str">
        <f>IF(AND(K225&gt;-($S$6),K225&lt;($S$6)),"nicht wetten","")</f>
        <v>nicht wetten</v>
      </c>
      <c r="N225" t="str">
        <f>IF(AND(M225="",(K225*A225)&gt;0),"gew","verl")</f>
        <v>verl</v>
      </c>
      <c r="O225" t="str">
        <f t="shared" si="3"/>
        <v/>
      </c>
    </row>
    <row r="226" spans="1:15" x14ac:dyDescent="0.25">
      <c r="A226" s="28">
        <v>-2</v>
      </c>
      <c r="C226" s="25">
        <v>-1.0841689940000001</v>
      </c>
      <c r="D226" s="25">
        <f>(C226-A226)^2</f>
        <v>0.83874643155097184</v>
      </c>
      <c r="E226" s="25" t="str">
        <f>IF(AND(C226&gt;-($S$6),C226&lt;($S$6)),"nicht wetten","")</f>
        <v/>
      </c>
      <c r="F226" t="str">
        <f>IF(AND(E226="",(C226*A226)&gt;0),"gew","verl")</f>
        <v>gew</v>
      </c>
      <c r="G226" t="str">
        <f>IF(E226="",F226,"")</f>
        <v>gew</v>
      </c>
      <c r="K226" s="24">
        <v>-1.5237878600000001</v>
      </c>
      <c r="L226" s="27">
        <f>(K226-A226)^2</f>
        <v>0.22677800228337949</v>
      </c>
      <c r="M226" s="26" t="str">
        <f>IF(AND(K226&gt;-($S$6),K226&lt;($S$6)),"nicht wetten","")</f>
        <v/>
      </c>
      <c r="N226" t="str">
        <f>IF(AND(M226="",(K226*A226)&gt;0),"gew","verl")</f>
        <v>gew</v>
      </c>
      <c r="O226" t="str">
        <f t="shared" si="3"/>
        <v>gew</v>
      </c>
    </row>
    <row r="227" spans="1:15" x14ac:dyDescent="0.25">
      <c r="A227" s="28">
        <v>3</v>
      </c>
      <c r="C227" s="25">
        <v>0.99472104500000003</v>
      </c>
      <c r="D227" s="25">
        <f>(C227-A227)^2</f>
        <v>4.0211436873658926</v>
      </c>
      <c r="E227" s="25" t="str">
        <f>IF(AND(C227&gt;-($S$6),C227&lt;($S$6)),"nicht wetten","")</f>
        <v>nicht wetten</v>
      </c>
      <c r="F227" t="str">
        <f>IF(AND(E227="",(C227*A227)&gt;0),"gew","verl")</f>
        <v>verl</v>
      </c>
      <c r="G227" t="str">
        <f>IF(E227="",F227,"")</f>
        <v/>
      </c>
      <c r="K227" s="24">
        <v>3.2748355899999999</v>
      </c>
      <c r="L227" s="27">
        <f>(K227-A227)^2</f>
        <v>7.5534601530648046E-2</v>
      </c>
      <c r="M227" s="26" t="str">
        <f>IF(AND(K227&gt;-($S$6),K227&lt;($S$6)),"nicht wetten","")</f>
        <v/>
      </c>
      <c r="N227" t="str">
        <f>IF(AND(M227="",(K227*A227)&gt;0),"gew","verl")</f>
        <v>gew</v>
      </c>
      <c r="O227" t="str">
        <f t="shared" si="3"/>
        <v>gew</v>
      </c>
    </row>
    <row r="228" spans="1:15" x14ac:dyDescent="0.25">
      <c r="A228" s="28">
        <v>3</v>
      </c>
      <c r="C228" s="25">
        <v>0.57233414500000002</v>
      </c>
      <c r="D228" s="25">
        <f>(C228-A228)^2</f>
        <v>5.8935615035328803</v>
      </c>
      <c r="E228" s="25" t="str">
        <f>IF(AND(C228&gt;-($S$6),C228&lt;($S$6)),"nicht wetten","")</f>
        <v>nicht wetten</v>
      </c>
      <c r="F228" t="str">
        <f>IF(AND(E228="",(C228*A228)&gt;0),"gew","verl")</f>
        <v>verl</v>
      </c>
      <c r="G228" t="str">
        <f>IF(E228="",F228,"")</f>
        <v/>
      </c>
      <c r="K228" s="24">
        <v>3.2651417299999999</v>
      </c>
      <c r="L228" s="27">
        <f>(K228-A228)^2</f>
        <v>7.0300136987392819E-2</v>
      </c>
      <c r="M228" s="26" t="str">
        <f>IF(AND(K228&gt;-($S$6),K228&lt;($S$6)),"nicht wetten","")</f>
        <v/>
      </c>
      <c r="N228" t="str">
        <f>IF(AND(M228="",(K228*A228)&gt;0),"gew","verl")</f>
        <v>gew</v>
      </c>
      <c r="O228" t="str">
        <f t="shared" si="3"/>
        <v>gew</v>
      </c>
    </row>
    <row r="229" spans="1:15" x14ac:dyDescent="0.25">
      <c r="A229" s="28">
        <v>-2</v>
      </c>
      <c r="C229" s="25">
        <v>-1.156283043</v>
      </c>
      <c r="D229" s="25">
        <f>(C229-A229)^2</f>
        <v>0.71185830352933988</v>
      </c>
      <c r="E229" s="25" t="str">
        <f>IF(AND(C229&gt;-($S$6),C229&lt;($S$6)),"nicht wetten","")</f>
        <v/>
      </c>
      <c r="F229" t="str">
        <f>IF(AND(E229="",(C229*A229)&gt;0),"gew","verl")</f>
        <v>gew</v>
      </c>
      <c r="G229" t="str">
        <f>IF(E229="",F229,"")</f>
        <v>gew</v>
      </c>
      <c r="K229" s="24">
        <v>-4.2476925799999998</v>
      </c>
      <c r="L229" s="27">
        <f>(K229-A229)^2</f>
        <v>5.0521219341870554</v>
      </c>
      <c r="M229" s="26" t="str">
        <f>IF(AND(K229&gt;-($S$6),K229&lt;($S$6)),"nicht wetten","")</f>
        <v/>
      </c>
      <c r="N229" t="str">
        <f>IF(AND(M229="",(K229*A229)&gt;0),"gew","verl")</f>
        <v>gew</v>
      </c>
      <c r="O229" t="str">
        <f t="shared" si="3"/>
        <v>gew</v>
      </c>
    </row>
    <row r="230" spans="1:15" x14ac:dyDescent="0.25">
      <c r="A230" s="28">
        <v>3</v>
      </c>
      <c r="C230" s="25">
        <v>1.082523629</v>
      </c>
      <c r="D230" s="25">
        <f>(C230-A230)^2</f>
        <v>3.6767156333433295</v>
      </c>
      <c r="E230" s="25" t="str">
        <f>IF(AND(C230&gt;-($S$6),C230&lt;($S$6)),"nicht wetten","")</f>
        <v/>
      </c>
      <c r="F230" t="str">
        <f>IF(AND(E230="",(C230*A230)&gt;0),"gew","verl")</f>
        <v>gew</v>
      </c>
      <c r="G230" t="str">
        <f>IF(E230="",F230,"")</f>
        <v>gew</v>
      </c>
      <c r="K230" s="24">
        <v>2.1301221799999999</v>
      </c>
      <c r="L230" s="27">
        <f>(K230-A230)^2</f>
        <v>0.75668742172795267</v>
      </c>
      <c r="M230" s="26" t="str">
        <f>IF(AND(K230&gt;-($S$6),K230&lt;($S$6)),"nicht wetten","")</f>
        <v/>
      </c>
      <c r="N230" t="str">
        <f>IF(AND(M230="",(K230*A230)&gt;0),"gew","verl")</f>
        <v>gew</v>
      </c>
      <c r="O230" t="str">
        <f t="shared" si="3"/>
        <v>gew</v>
      </c>
    </row>
    <row r="231" spans="1:15" x14ac:dyDescent="0.25">
      <c r="A231" s="28">
        <v>-5</v>
      </c>
      <c r="C231" s="25">
        <v>-1.7434617029999999</v>
      </c>
      <c r="D231" s="25">
        <f>(C231-A231)^2</f>
        <v>10.605041679827661</v>
      </c>
      <c r="E231" s="25" t="str">
        <f>IF(AND(C231&gt;-($S$6),C231&lt;($S$6)),"nicht wetten","")</f>
        <v/>
      </c>
      <c r="F231" t="str">
        <f>IF(AND(E231="",(C231*A231)&gt;0),"gew","verl")</f>
        <v>gew</v>
      </c>
      <c r="G231" t="str">
        <f>IF(E231="",F231,"")</f>
        <v>gew</v>
      </c>
      <c r="K231" s="24">
        <v>-2.6171526900000002</v>
      </c>
      <c r="L231" s="27">
        <f>(K231-A231)^2</f>
        <v>5.6779613027742357</v>
      </c>
      <c r="M231" s="26" t="str">
        <f>IF(AND(K231&gt;-($S$6),K231&lt;($S$6)),"nicht wetten","")</f>
        <v/>
      </c>
      <c r="N231" t="str">
        <f>IF(AND(M231="",(K231*A231)&gt;0),"gew","verl")</f>
        <v>gew</v>
      </c>
      <c r="O231" t="str">
        <f t="shared" si="3"/>
        <v>gew</v>
      </c>
    </row>
    <row r="232" spans="1:15" x14ac:dyDescent="0.25">
      <c r="A232" s="28">
        <v>2</v>
      </c>
      <c r="C232" s="25">
        <v>0.51303486799999998</v>
      </c>
      <c r="D232" s="25">
        <f>(C232-A232)^2</f>
        <v>2.2110653037837773</v>
      </c>
      <c r="E232" s="25" t="str">
        <f>IF(AND(C232&gt;-($S$6),C232&lt;($S$6)),"nicht wetten","")</f>
        <v>nicht wetten</v>
      </c>
      <c r="F232" t="str">
        <f>IF(AND(E232="",(C232*A232)&gt;0),"gew","verl")</f>
        <v>verl</v>
      </c>
      <c r="G232" t="str">
        <f>IF(E232="",F232,"")</f>
        <v/>
      </c>
      <c r="K232" s="24">
        <v>1.29405272</v>
      </c>
      <c r="L232" s="27">
        <f>(K232-A232)^2</f>
        <v>0.49836156213939836</v>
      </c>
      <c r="M232" s="26" t="str">
        <f>IF(AND(K232&gt;-($S$6),K232&lt;($S$6)),"nicht wetten","")</f>
        <v/>
      </c>
      <c r="N232" t="str">
        <f>IF(AND(M232="",(K232*A232)&gt;0),"gew","verl")</f>
        <v>gew</v>
      </c>
      <c r="O232" t="str">
        <f t="shared" si="3"/>
        <v>gew</v>
      </c>
    </row>
    <row r="233" spans="1:15" x14ac:dyDescent="0.25">
      <c r="A233" s="28">
        <v>0</v>
      </c>
      <c r="C233" s="25">
        <v>-0.24226430800000001</v>
      </c>
      <c r="D233" s="25">
        <f>(C233-A233)^2</f>
        <v>5.8691994930718867E-2</v>
      </c>
      <c r="E233" s="25" t="str">
        <f>IF(AND(C233&gt;-($S$6),C233&lt;($S$6)),"nicht wetten","")</f>
        <v>nicht wetten</v>
      </c>
      <c r="F233" t="str">
        <f>IF(AND(E233="",(C233*A233)&gt;0),"gew","verl")</f>
        <v>verl</v>
      </c>
      <c r="G233" t="str">
        <f>IF(E233="",F233,"")</f>
        <v/>
      </c>
      <c r="K233" s="24">
        <v>-0.44413039100000001</v>
      </c>
      <c r="L233" s="27">
        <f>(K233-A233)^2</f>
        <v>0.19725180420981289</v>
      </c>
      <c r="M233" s="26" t="str">
        <f>IF(AND(K233&gt;-($S$6),K233&lt;($S$6)),"nicht wetten","")</f>
        <v>nicht wetten</v>
      </c>
      <c r="N233" t="str">
        <f>IF(AND(M233="",(K233*A233)&gt;0),"gew","verl")</f>
        <v>verl</v>
      </c>
      <c r="O233" t="str">
        <f t="shared" si="3"/>
        <v/>
      </c>
    </row>
    <row r="234" spans="1:15" x14ac:dyDescent="0.25">
      <c r="A234" s="28">
        <v>2</v>
      </c>
      <c r="C234" s="25">
        <v>5.0197762E-2</v>
      </c>
      <c r="D234" s="25">
        <f>(C234-A234)^2</f>
        <v>3.8017287673098084</v>
      </c>
      <c r="E234" s="25" t="str">
        <f>IF(AND(C234&gt;-($S$6),C234&lt;($S$6)),"nicht wetten","")</f>
        <v>nicht wetten</v>
      </c>
      <c r="F234" t="str">
        <f>IF(AND(E234="",(C234*A234)&gt;0),"gew","verl")</f>
        <v>verl</v>
      </c>
      <c r="G234" t="str">
        <f>IF(E234="",F234,"")</f>
        <v/>
      </c>
      <c r="K234" s="24">
        <v>1.72667456</v>
      </c>
      <c r="L234" s="27">
        <f>(K234-A234)^2</f>
        <v>7.4706796151193619E-2</v>
      </c>
      <c r="M234" s="26" t="str">
        <f>IF(AND(K234&gt;-($S$6),K234&lt;($S$6)),"nicht wetten","")</f>
        <v/>
      </c>
      <c r="N234" t="str">
        <f>IF(AND(M234="",(K234*A234)&gt;0),"gew","verl")</f>
        <v>gew</v>
      </c>
      <c r="O234" t="str">
        <f t="shared" si="3"/>
        <v>gew</v>
      </c>
    </row>
    <row r="235" spans="1:15" x14ac:dyDescent="0.25">
      <c r="A235" s="28">
        <v>2</v>
      </c>
      <c r="C235" s="25">
        <v>0.48666693799999999</v>
      </c>
      <c r="D235" s="25">
        <f>(C235-A235)^2</f>
        <v>2.2901769565422962</v>
      </c>
      <c r="E235" s="25" t="str">
        <f>IF(AND(C235&gt;-($S$6),C235&lt;($S$6)),"nicht wetten","")</f>
        <v>nicht wetten</v>
      </c>
      <c r="F235" t="str">
        <f>IF(AND(E235="",(C235*A235)&gt;0),"gew","verl")</f>
        <v>verl</v>
      </c>
      <c r="G235" t="str">
        <f>IF(E235="",F235,"")</f>
        <v/>
      </c>
      <c r="K235" s="24">
        <v>1.7826931500000001</v>
      </c>
      <c r="L235" s="27">
        <f>(K235-A235)^2</f>
        <v>4.7222267056922472E-2</v>
      </c>
      <c r="M235" s="26" t="str">
        <f>IF(AND(K235&gt;-($S$6),K235&lt;($S$6)),"nicht wetten","")</f>
        <v/>
      </c>
      <c r="N235" t="str">
        <f>IF(AND(M235="",(K235*A235)&gt;0),"gew","verl")</f>
        <v>gew</v>
      </c>
      <c r="O235" t="str">
        <f t="shared" si="3"/>
        <v>gew</v>
      </c>
    </row>
    <row r="236" spans="1:15" x14ac:dyDescent="0.25">
      <c r="A236" s="28">
        <v>1</v>
      </c>
      <c r="C236" s="25">
        <v>0.14147747899999999</v>
      </c>
      <c r="D236" s="25">
        <f>(C236-A236)^2</f>
        <v>0.73706091906419546</v>
      </c>
      <c r="E236" s="25" t="str">
        <f>IF(AND(C236&gt;-($S$6),C236&lt;($S$6)),"nicht wetten","")</f>
        <v>nicht wetten</v>
      </c>
      <c r="F236" t="str">
        <f>IF(AND(E236="",(C236*A236)&gt;0),"gew","verl")</f>
        <v>verl</v>
      </c>
      <c r="G236" t="str">
        <f>IF(E236="",F236,"")</f>
        <v/>
      </c>
      <c r="K236" s="24">
        <v>0.72948074299999999</v>
      </c>
      <c r="L236" s="27">
        <f>(K236-A236)^2</f>
        <v>7.318066840783205E-2</v>
      </c>
      <c r="M236" s="26" t="str">
        <f>IF(AND(K236&gt;-($S$6),K236&lt;($S$6)),"nicht wetten","")</f>
        <v>nicht wetten</v>
      </c>
      <c r="N236" t="str">
        <f>IF(AND(M236="",(K236*A236)&gt;0),"gew","verl")</f>
        <v>verl</v>
      </c>
      <c r="O236" t="str">
        <f t="shared" si="3"/>
        <v/>
      </c>
    </row>
    <row r="237" spans="1:15" x14ac:dyDescent="0.25">
      <c r="A237" s="28">
        <v>-1</v>
      </c>
      <c r="C237" s="25">
        <v>-0.49865080499999997</v>
      </c>
      <c r="D237" s="25">
        <f>(C237-A237)^2</f>
        <v>0.25135101532714799</v>
      </c>
      <c r="E237" s="25" t="str">
        <f>IF(AND(C237&gt;-($S$6),C237&lt;($S$6)),"nicht wetten","")</f>
        <v>nicht wetten</v>
      </c>
      <c r="F237" t="str">
        <f>IF(AND(E237="",(C237*A237)&gt;0),"gew","verl")</f>
        <v>verl</v>
      </c>
      <c r="G237" t="str">
        <f>IF(E237="",F237,"")</f>
        <v/>
      </c>
      <c r="K237" s="24">
        <v>-1.24097824</v>
      </c>
      <c r="L237" s="27">
        <f>(K237-A237)^2</f>
        <v>5.8070512153497608E-2</v>
      </c>
      <c r="M237" s="26" t="str">
        <f>IF(AND(K237&gt;-($S$6),K237&lt;($S$6)),"nicht wetten","")</f>
        <v/>
      </c>
      <c r="N237" t="str">
        <f>IF(AND(M237="",(K237*A237)&gt;0),"gew","verl")</f>
        <v>gew</v>
      </c>
      <c r="O237" t="str">
        <f t="shared" si="3"/>
        <v>gew</v>
      </c>
    </row>
    <row r="238" spans="1:15" x14ac:dyDescent="0.25">
      <c r="A238" s="28">
        <v>0</v>
      </c>
      <c r="C238" s="25">
        <v>-1.0571278999999999E-2</v>
      </c>
      <c r="D238" s="25">
        <f>(C238-A238)^2</f>
        <v>1.1175193969584099E-4</v>
      </c>
      <c r="E238" s="25" t="str">
        <f>IF(AND(C238&gt;-($S$6),C238&lt;($S$6)),"nicht wetten","")</f>
        <v>nicht wetten</v>
      </c>
      <c r="F238" t="str">
        <f>IF(AND(E238="",(C238*A238)&gt;0),"gew","verl")</f>
        <v>verl</v>
      </c>
      <c r="G238" t="str">
        <f>IF(E238="",F238,"")</f>
        <v/>
      </c>
      <c r="K238" s="24">
        <v>7.2740010899999999E-2</v>
      </c>
      <c r="L238" s="27">
        <f>(K238-A238)^2</f>
        <v>5.2911091857321185E-3</v>
      </c>
      <c r="M238" s="26" t="str">
        <f>IF(AND(K238&gt;-($S$6),K238&lt;($S$6)),"nicht wetten","")</f>
        <v>nicht wetten</v>
      </c>
      <c r="N238" t="str">
        <f>IF(AND(M238="",(K238*A238)&gt;0),"gew","verl")</f>
        <v>verl</v>
      </c>
      <c r="O238" t="str">
        <f t="shared" si="3"/>
        <v/>
      </c>
    </row>
    <row r="239" spans="1:15" x14ac:dyDescent="0.25">
      <c r="A239" s="28">
        <v>-5</v>
      </c>
      <c r="C239" s="25">
        <v>-1.4129215559999999</v>
      </c>
      <c r="D239" s="25">
        <f>(C239-A239)^2</f>
        <v>12.867131763409464</v>
      </c>
      <c r="E239" s="25" t="str">
        <f>IF(AND(C239&gt;-($S$6),C239&lt;($S$6)),"nicht wetten","")</f>
        <v/>
      </c>
      <c r="F239" t="str">
        <f>IF(AND(E239="",(C239*A239)&gt;0),"gew","verl")</f>
        <v>gew</v>
      </c>
      <c r="G239" t="str">
        <f>IF(E239="",F239,"")</f>
        <v>gew</v>
      </c>
      <c r="K239" s="24">
        <v>-5.26157713</v>
      </c>
      <c r="L239" s="27">
        <f>(K239-A239)^2</f>
        <v>6.8422594939036921E-2</v>
      </c>
      <c r="M239" s="26" t="str">
        <f>IF(AND(K239&gt;-($S$6),K239&lt;($S$6)),"nicht wetten","")</f>
        <v/>
      </c>
      <c r="N239" t="str">
        <f>IF(AND(M239="",(K239*A239)&gt;0),"gew","verl")</f>
        <v>gew</v>
      </c>
      <c r="O239" t="str">
        <f t="shared" si="3"/>
        <v>gew</v>
      </c>
    </row>
    <row r="240" spans="1:15" x14ac:dyDescent="0.25">
      <c r="A240" s="28">
        <v>1</v>
      </c>
      <c r="C240" s="25">
        <v>0.22572534299999999</v>
      </c>
      <c r="D240" s="25">
        <f>(C240-A240)^2</f>
        <v>0.59950124447246766</v>
      </c>
      <c r="E240" s="25" t="str">
        <f>IF(AND(C240&gt;-($S$6),C240&lt;($S$6)),"nicht wetten","")</f>
        <v>nicht wetten</v>
      </c>
      <c r="F240" t="str">
        <f>IF(AND(E240="",(C240*A240)&gt;0),"gew","verl")</f>
        <v>verl</v>
      </c>
      <c r="G240" t="str">
        <f>IF(E240="",F240,"")</f>
        <v/>
      </c>
      <c r="K240" s="24">
        <v>1.4260368299999999</v>
      </c>
      <c r="L240" s="27">
        <f>(K240-A240)^2</f>
        <v>0.18150738051644882</v>
      </c>
      <c r="M240" s="26" t="str">
        <f>IF(AND(K240&gt;-($S$6),K240&lt;($S$6)),"nicht wetten","")</f>
        <v/>
      </c>
      <c r="N240" t="str">
        <f>IF(AND(M240="",(K240*A240)&gt;0),"gew","verl")</f>
        <v>gew</v>
      </c>
      <c r="O240" t="str">
        <f t="shared" si="3"/>
        <v>gew</v>
      </c>
    </row>
    <row r="241" spans="1:15" x14ac:dyDescent="0.25">
      <c r="A241" s="28">
        <v>-1</v>
      </c>
      <c r="C241" s="25">
        <v>-1.176737473</v>
      </c>
      <c r="D241" s="25">
        <f>(C241-A241)^2</f>
        <v>3.123613436242572E-2</v>
      </c>
      <c r="E241" s="25" t="str">
        <f>IF(AND(C241&gt;-($S$6),C241&lt;($S$6)),"nicht wetten","")</f>
        <v/>
      </c>
      <c r="F241" t="str">
        <f>IF(AND(E241="",(C241*A241)&gt;0),"gew","verl")</f>
        <v>gew</v>
      </c>
      <c r="G241" t="str">
        <f>IF(E241="",F241,"")</f>
        <v>gew</v>
      </c>
      <c r="K241" s="24">
        <v>-2.0373983400000002</v>
      </c>
      <c r="L241" s="27">
        <f>(K241-A241)^2</f>
        <v>1.0761953158347559</v>
      </c>
      <c r="M241" s="26" t="str">
        <f>IF(AND(K241&gt;-($S$6),K241&lt;($S$6)),"nicht wetten","")</f>
        <v/>
      </c>
      <c r="N241" t="str">
        <f>IF(AND(M241="",(K241*A241)&gt;0),"gew","verl")</f>
        <v>gew</v>
      </c>
      <c r="O241" t="str">
        <f t="shared" si="3"/>
        <v>gew</v>
      </c>
    </row>
    <row r="242" spans="1:15" x14ac:dyDescent="0.25">
      <c r="A242" s="28">
        <v>-3</v>
      </c>
      <c r="C242" s="25">
        <v>-2.2051320329999999</v>
      </c>
      <c r="D242" s="25">
        <f>(C242-A242)^2</f>
        <v>0.63181508496271321</v>
      </c>
      <c r="E242" s="25" t="str">
        <f>IF(AND(C242&gt;-($S$6),C242&lt;($S$6)),"nicht wetten","")</f>
        <v/>
      </c>
      <c r="F242" t="str">
        <f>IF(AND(E242="",(C242*A242)&gt;0),"gew","verl")</f>
        <v>gew</v>
      </c>
      <c r="G242" t="str">
        <f>IF(E242="",F242,"")</f>
        <v>gew</v>
      </c>
      <c r="K242" s="24">
        <v>0.950026751</v>
      </c>
      <c r="L242" s="27">
        <f>(K242-A242)^2</f>
        <v>15.602711333615618</v>
      </c>
      <c r="M242" s="26" t="str">
        <f>IF(AND(K242&gt;-($S$6),K242&lt;($S$6)),"nicht wetten","")</f>
        <v>nicht wetten</v>
      </c>
      <c r="N242" t="str">
        <f>IF(AND(M242="",(K242*A242)&gt;0),"gew","verl")</f>
        <v>verl</v>
      </c>
      <c r="O242" t="str">
        <f t="shared" si="3"/>
        <v/>
      </c>
    </row>
    <row r="243" spans="1:15" x14ac:dyDescent="0.25">
      <c r="A243" s="28">
        <v>1</v>
      </c>
      <c r="C243" s="25">
        <v>-0.194128513</v>
      </c>
      <c r="D243" s="25">
        <f>(C243-A243)^2</f>
        <v>1.4259429055595909</v>
      </c>
      <c r="E243" s="25" t="str">
        <f>IF(AND(C243&gt;-($S$6),C243&lt;($S$6)),"nicht wetten","")</f>
        <v>nicht wetten</v>
      </c>
      <c r="F243" t="str">
        <f>IF(AND(E243="",(C243*A243)&gt;0),"gew","verl")</f>
        <v>verl</v>
      </c>
      <c r="G243" t="str">
        <f>IF(E243="",F243,"")</f>
        <v/>
      </c>
      <c r="K243" s="24">
        <v>-1.37424386</v>
      </c>
      <c r="L243" s="27">
        <f>(K243-A243)^2</f>
        <v>5.6370339067476998</v>
      </c>
      <c r="M243" s="26" t="str">
        <f>IF(AND(K243&gt;-($S$6),K243&lt;($S$6)),"nicht wetten","")</f>
        <v/>
      </c>
      <c r="N243" t="str">
        <f>IF(AND(M243="",(K243*A243)&gt;0),"gew","verl")</f>
        <v>verl</v>
      </c>
      <c r="O243" t="str">
        <f t="shared" si="3"/>
        <v>verl</v>
      </c>
    </row>
    <row r="244" spans="1:15" x14ac:dyDescent="0.25">
      <c r="A244" s="28">
        <v>0</v>
      </c>
      <c r="C244" s="25">
        <v>-0.34727343599999999</v>
      </c>
      <c r="D244" s="25">
        <f>(C244-A244)^2</f>
        <v>0.12059883935124609</v>
      </c>
      <c r="E244" s="25" t="str">
        <f>IF(AND(C244&gt;-($S$6),C244&lt;($S$6)),"nicht wetten","")</f>
        <v>nicht wetten</v>
      </c>
      <c r="F244" t="str">
        <f>IF(AND(E244="",(C244*A244)&gt;0),"gew","verl")</f>
        <v>verl</v>
      </c>
      <c r="G244" t="str">
        <f>IF(E244="",F244,"")</f>
        <v/>
      </c>
      <c r="K244" s="24">
        <v>4.3681159599999998E-2</v>
      </c>
      <c r="L244" s="27">
        <f>(K244-A244)^2</f>
        <v>1.9080437040006721E-3</v>
      </c>
      <c r="M244" s="26" t="str">
        <f>IF(AND(K244&gt;-($S$6),K244&lt;($S$6)),"nicht wetten","")</f>
        <v>nicht wetten</v>
      </c>
      <c r="N244" t="str">
        <f>IF(AND(M244="",(K244*A244)&gt;0),"gew","verl")</f>
        <v>verl</v>
      </c>
      <c r="O244" t="str">
        <f t="shared" si="3"/>
        <v/>
      </c>
    </row>
    <row r="245" spans="1:15" x14ac:dyDescent="0.25">
      <c r="A245" s="28">
        <v>3</v>
      </c>
      <c r="C245" s="25">
        <v>1.809548723</v>
      </c>
      <c r="D245" s="25">
        <f>(C245-A245)^2</f>
        <v>1.4171742429109306</v>
      </c>
      <c r="E245" s="25" t="str">
        <f>IF(AND(C245&gt;-($S$6),C245&lt;($S$6)),"nicht wetten","")</f>
        <v/>
      </c>
      <c r="F245" t="str">
        <f>IF(AND(E245="",(C245*A245)&gt;0),"gew","verl")</f>
        <v>gew</v>
      </c>
      <c r="G245" t="str">
        <f>IF(E245="",F245,"")</f>
        <v>gew</v>
      </c>
      <c r="K245" s="24">
        <v>2.7451238600000001</v>
      </c>
      <c r="L245" s="27">
        <f>(K245-A245)^2</f>
        <v>6.4961846741299553E-2</v>
      </c>
      <c r="M245" s="26" t="str">
        <f>IF(AND(K245&gt;-($S$6),K245&lt;($S$6)),"nicht wetten","")</f>
        <v/>
      </c>
      <c r="N245" t="str">
        <f>IF(AND(M245="",(K245*A245)&gt;0),"gew","verl")</f>
        <v>gew</v>
      </c>
      <c r="O245" t="str">
        <f t="shared" si="3"/>
        <v>gew</v>
      </c>
    </row>
    <row r="246" spans="1:15" x14ac:dyDescent="0.25">
      <c r="A246" s="28">
        <v>-1</v>
      </c>
      <c r="C246" s="25">
        <v>-0.40536510100000001</v>
      </c>
      <c r="D246" s="25">
        <f>(C246-A246)^2</f>
        <v>0.35359066310874021</v>
      </c>
      <c r="E246" s="25" t="str">
        <f>IF(AND(C246&gt;-($S$6),C246&lt;($S$6)),"nicht wetten","")</f>
        <v>nicht wetten</v>
      </c>
      <c r="F246" t="str">
        <f>IF(AND(E246="",(C246*A246)&gt;0),"gew","verl")</f>
        <v>verl</v>
      </c>
      <c r="G246" t="str">
        <f>IF(E246="",F246,"")</f>
        <v/>
      </c>
      <c r="K246" s="24">
        <v>-0.92257267200000004</v>
      </c>
      <c r="L246" s="27">
        <f>(K246-A246)^2</f>
        <v>5.9949911212195785E-3</v>
      </c>
      <c r="M246" s="26" t="str">
        <f>IF(AND(K246&gt;-($S$6),K246&lt;($S$6)),"nicht wetten","")</f>
        <v>nicht wetten</v>
      </c>
      <c r="N246" t="str">
        <f>IF(AND(M246="",(K246*A246)&gt;0),"gew","verl")</f>
        <v>verl</v>
      </c>
      <c r="O246" t="str">
        <f t="shared" si="3"/>
        <v/>
      </c>
    </row>
    <row r="247" spans="1:15" x14ac:dyDescent="0.25">
      <c r="A247" s="28">
        <v>-1</v>
      </c>
      <c r="C247" s="25">
        <v>-0.83268785499999998</v>
      </c>
      <c r="D247" s="25">
        <f>(C247-A247)^2</f>
        <v>2.7993353864501032E-2</v>
      </c>
      <c r="E247" s="25" t="str">
        <f>IF(AND(C247&gt;-($S$6),C247&lt;($S$6)),"nicht wetten","")</f>
        <v>nicht wetten</v>
      </c>
      <c r="F247" t="str">
        <f>IF(AND(E247="",(C247*A247)&gt;0),"gew","verl")</f>
        <v>verl</v>
      </c>
      <c r="G247" t="str">
        <f>IF(E247="",F247,"")</f>
        <v/>
      </c>
      <c r="K247" s="24">
        <v>-1.49900973</v>
      </c>
      <c r="L247" s="27">
        <f>(K247-A247)^2</f>
        <v>0.24901071063467295</v>
      </c>
      <c r="M247" s="26" t="str">
        <f>IF(AND(K247&gt;-($S$6),K247&lt;($S$6)),"nicht wetten","")</f>
        <v/>
      </c>
      <c r="N247" t="str">
        <f>IF(AND(M247="",(K247*A247)&gt;0),"gew","verl")</f>
        <v>gew</v>
      </c>
      <c r="O247" t="str">
        <f t="shared" si="3"/>
        <v>gew</v>
      </c>
    </row>
    <row r="248" spans="1:15" x14ac:dyDescent="0.25">
      <c r="A248" s="28">
        <v>0</v>
      </c>
      <c r="C248" s="25">
        <v>-0.11632527300000001</v>
      </c>
      <c r="D248" s="25">
        <f>(C248-A248)^2</f>
        <v>1.3531569138524531E-2</v>
      </c>
      <c r="E248" s="25" t="str">
        <f>IF(AND(C248&gt;-($S$6),C248&lt;($S$6)),"nicht wetten","")</f>
        <v>nicht wetten</v>
      </c>
      <c r="F248" t="str">
        <f>IF(AND(E248="",(C248*A248)&gt;0),"gew","verl")</f>
        <v>verl</v>
      </c>
      <c r="G248" t="str">
        <f>IF(E248="",F248,"")</f>
        <v/>
      </c>
      <c r="K248" s="24">
        <v>-2.08067417</v>
      </c>
      <c r="L248" s="27">
        <f>(K248-A248)^2</f>
        <v>4.3292050017051888</v>
      </c>
      <c r="M248" s="26" t="str">
        <f>IF(AND(K248&gt;-($S$6),K248&lt;($S$6)),"nicht wetten","")</f>
        <v/>
      </c>
      <c r="N248" t="str">
        <f>IF(AND(M248="",(K248*A248)&gt;0),"gew","verl")</f>
        <v>verl</v>
      </c>
      <c r="O248" t="str">
        <f t="shared" si="3"/>
        <v>verl</v>
      </c>
    </row>
    <row r="249" spans="1:15" x14ac:dyDescent="0.25">
      <c r="A249" s="28">
        <v>0</v>
      </c>
      <c r="C249" s="25">
        <v>-0.27194762900000002</v>
      </c>
      <c r="D249" s="25">
        <f>(C249-A249)^2</f>
        <v>7.3955512918721655E-2</v>
      </c>
      <c r="E249" s="25" t="str">
        <f>IF(AND(C249&gt;-($S$6),C249&lt;($S$6)),"nicht wetten","")</f>
        <v>nicht wetten</v>
      </c>
      <c r="F249" t="str">
        <f>IF(AND(E249="",(C249*A249)&gt;0),"gew","verl")</f>
        <v>verl</v>
      </c>
      <c r="G249" t="str">
        <f>IF(E249="",F249,"")</f>
        <v/>
      </c>
      <c r="K249" s="24">
        <v>1.0806679699999999</v>
      </c>
      <c r="L249" s="27">
        <f>(K249-A249)^2</f>
        <v>1.1678432613839207</v>
      </c>
      <c r="M249" s="26" t="str">
        <f>IF(AND(K249&gt;-($S$6),K249&lt;($S$6)),"nicht wetten","")</f>
        <v/>
      </c>
      <c r="N249" t="str">
        <f>IF(AND(M249="",(K249*A249)&gt;0),"gew","verl")</f>
        <v>verl</v>
      </c>
      <c r="O249" t="str">
        <f t="shared" si="3"/>
        <v>verl</v>
      </c>
    </row>
    <row r="250" spans="1:15" x14ac:dyDescent="0.25">
      <c r="A250" s="28">
        <v>-4</v>
      </c>
      <c r="C250" s="25">
        <v>-2.3528055920000002</v>
      </c>
      <c r="D250" s="25">
        <f>(C250-A250)^2</f>
        <v>2.7132494177464701</v>
      </c>
      <c r="E250" s="25" t="str">
        <f>IF(AND(C250&gt;-($S$6),C250&lt;($S$6)),"nicht wetten","")</f>
        <v/>
      </c>
      <c r="F250" t="str">
        <f>IF(AND(E250="",(C250*A250)&gt;0),"gew","verl")</f>
        <v>gew</v>
      </c>
      <c r="G250" t="str">
        <f>IF(E250="",F250,"")</f>
        <v>gew</v>
      </c>
      <c r="K250" s="24">
        <v>-2.9095327900000001</v>
      </c>
      <c r="L250" s="27">
        <f>(K250-A250)^2</f>
        <v>1.1891187360851838</v>
      </c>
      <c r="M250" s="26" t="str">
        <f>IF(AND(K250&gt;-($S$6),K250&lt;($S$6)),"nicht wetten","")</f>
        <v/>
      </c>
      <c r="N250" t="str">
        <f>IF(AND(M250="",(K250*A250)&gt;0),"gew","verl")</f>
        <v>gew</v>
      </c>
      <c r="O250" t="str">
        <f t="shared" si="3"/>
        <v>gew</v>
      </c>
    </row>
    <row r="251" spans="1:15" x14ac:dyDescent="0.25">
      <c r="A251" s="28">
        <v>-3</v>
      </c>
      <c r="C251" s="25">
        <v>-1.577994339</v>
      </c>
      <c r="D251" s="25">
        <f>(C251-A251)^2</f>
        <v>2.022100099916047</v>
      </c>
      <c r="E251" s="25" t="str">
        <f>IF(AND(C251&gt;-($S$6),C251&lt;($S$6)),"nicht wetten","")</f>
        <v/>
      </c>
      <c r="F251" t="str">
        <f>IF(AND(E251="",(C251*A251)&gt;0),"gew","verl")</f>
        <v>gew</v>
      </c>
      <c r="G251" t="str">
        <f>IF(E251="",F251,"")</f>
        <v>gew</v>
      </c>
      <c r="K251" s="24">
        <v>-2.6420264200000001</v>
      </c>
      <c r="L251" s="27">
        <f>(K251-A251)^2</f>
        <v>0.12814508397801633</v>
      </c>
      <c r="M251" s="26" t="str">
        <f>IF(AND(K251&gt;-($S$6),K251&lt;($S$6)),"nicht wetten","")</f>
        <v/>
      </c>
      <c r="N251" t="str">
        <f>IF(AND(M251="",(K251*A251)&gt;0),"gew","verl")</f>
        <v>gew</v>
      </c>
      <c r="O251" t="str">
        <f t="shared" si="3"/>
        <v>gew</v>
      </c>
    </row>
    <row r="252" spans="1:15" x14ac:dyDescent="0.25">
      <c r="A252" s="28">
        <v>0</v>
      </c>
      <c r="C252" s="25">
        <v>-0.56833434000000005</v>
      </c>
      <c r="D252" s="25">
        <f>(C252-A252)^2</f>
        <v>0.32300392202323563</v>
      </c>
      <c r="E252" s="25" t="str">
        <f>IF(AND(C252&gt;-($S$6),C252&lt;($S$6)),"nicht wetten","")</f>
        <v>nicht wetten</v>
      </c>
      <c r="F252" t="str">
        <f>IF(AND(E252="",(C252*A252)&gt;0),"gew","verl")</f>
        <v>verl</v>
      </c>
      <c r="G252" t="str">
        <f>IF(E252="",F252,"")</f>
        <v/>
      </c>
      <c r="K252" s="24">
        <v>0.762205362</v>
      </c>
      <c r="L252" s="27">
        <f>(K252-A252)^2</f>
        <v>0.58095701386155107</v>
      </c>
      <c r="M252" s="26" t="str">
        <f>IF(AND(K252&gt;-($S$6),K252&lt;($S$6)),"nicht wetten","")</f>
        <v>nicht wetten</v>
      </c>
      <c r="N252" t="str">
        <f>IF(AND(M252="",(K252*A252)&gt;0),"gew","verl")</f>
        <v>verl</v>
      </c>
      <c r="O252" t="str">
        <f t="shared" si="3"/>
        <v/>
      </c>
    </row>
    <row r="253" spans="1:15" x14ac:dyDescent="0.25">
      <c r="A253" s="28">
        <v>2</v>
      </c>
      <c r="C253" s="25">
        <v>0.55398857999999995</v>
      </c>
      <c r="D253" s="25">
        <f>(C253-A253)^2</f>
        <v>2.0909490267704167</v>
      </c>
      <c r="E253" s="25" t="str">
        <f>IF(AND(C253&gt;-($S$6),C253&lt;($S$6)),"nicht wetten","")</f>
        <v>nicht wetten</v>
      </c>
      <c r="F253" t="str">
        <f>IF(AND(E253="",(C253*A253)&gt;0),"gew","verl")</f>
        <v>verl</v>
      </c>
      <c r="G253" t="str">
        <f>IF(E253="",F253,"")</f>
        <v/>
      </c>
      <c r="K253" s="24">
        <v>3.4180447500000002E-2</v>
      </c>
      <c r="L253" s="27">
        <f>(K253-A253)^2</f>
        <v>3.8644465129913002</v>
      </c>
      <c r="M253" s="26" t="str">
        <f>IF(AND(K253&gt;-($S$6),K253&lt;($S$6)),"nicht wetten","")</f>
        <v>nicht wetten</v>
      </c>
      <c r="N253" t="str">
        <f>IF(AND(M253="",(K253*A253)&gt;0),"gew","verl")</f>
        <v>verl</v>
      </c>
      <c r="O253" t="str">
        <f t="shared" si="3"/>
        <v/>
      </c>
    </row>
    <row r="254" spans="1:15" x14ac:dyDescent="0.25">
      <c r="A254" s="28">
        <v>-1</v>
      </c>
      <c r="C254" s="25">
        <v>-0.39912603800000002</v>
      </c>
      <c r="D254" s="25">
        <f>(C254-A254)^2</f>
        <v>0.36104951820957742</v>
      </c>
      <c r="E254" s="25" t="str">
        <f>IF(AND(C254&gt;-($S$6),C254&lt;($S$6)),"nicht wetten","")</f>
        <v>nicht wetten</v>
      </c>
      <c r="F254" t="str">
        <f>IF(AND(E254="",(C254*A254)&gt;0),"gew","verl")</f>
        <v>verl</v>
      </c>
      <c r="G254" t="str">
        <f>IF(E254="",F254,"")</f>
        <v/>
      </c>
      <c r="K254" s="24">
        <v>-2.48232126</v>
      </c>
      <c r="L254" s="27">
        <f>(K254-A254)^2</f>
        <v>2.1972763178479875</v>
      </c>
      <c r="M254" s="26" t="str">
        <f>IF(AND(K254&gt;-($S$6),K254&lt;($S$6)),"nicht wetten","")</f>
        <v/>
      </c>
      <c r="N254" t="str">
        <f>IF(AND(M254="",(K254*A254)&gt;0),"gew","verl")</f>
        <v>gew</v>
      </c>
      <c r="O254" t="str">
        <f t="shared" si="3"/>
        <v>gew</v>
      </c>
    </row>
    <row r="255" spans="1:15" x14ac:dyDescent="0.25">
      <c r="A255" s="28">
        <v>0</v>
      </c>
      <c r="C255" s="25">
        <v>0.16907421</v>
      </c>
      <c r="D255" s="25">
        <f>(C255-A255)^2</f>
        <v>2.8586088487124101E-2</v>
      </c>
      <c r="E255" s="25" t="str">
        <f>IF(AND(C255&gt;-($S$6),C255&lt;($S$6)),"nicht wetten","")</f>
        <v>nicht wetten</v>
      </c>
      <c r="F255" t="str">
        <f>IF(AND(E255="",(C255*A255)&gt;0),"gew","verl")</f>
        <v>verl</v>
      </c>
      <c r="G255" t="str">
        <f>IF(E255="",F255,"")</f>
        <v/>
      </c>
      <c r="K255" s="24">
        <v>-0.95814091000000001</v>
      </c>
      <c r="L255" s="27">
        <f>(K255-A255)^2</f>
        <v>0.91803400341562813</v>
      </c>
      <c r="M255" s="26" t="str">
        <f>IF(AND(K255&gt;-($S$6),K255&lt;($S$6)),"nicht wetten","")</f>
        <v>nicht wetten</v>
      </c>
      <c r="N255" t="str">
        <f>IF(AND(M255="",(K255*A255)&gt;0),"gew","verl")</f>
        <v>verl</v>
      </c>
      <c r="O255" t="str">
        <f t="shared" si="3"/>
        <v/>
      </c>
    </row>
    <row r="256" spans="1:15" x14ac:dyDescent="0.25">
      <c r="A256" s="28">
        <v>0</v>
      </c>
      <c r="C256" s="25">
        <v>-0.54848364999999999</v>
      </c>
      <c r="D256" s="25">
        <f>(C256-A256)^2</f>
        <v>0.30083431431732249</v>
      </c>
      <c r="E256" s="25" t="str">
        <f>IF(AND(C256&gt;-($S$6),C256&lt;($S$6)),"nicht wetten","")</f>
        <v>nicht wetten</v>
      </c>
      <c r="F256" t="str">
        <f>IF(AND(E256="",(C256*A256)&gt;0),"gew","verl")</f>
        <v>verl</v>
      </c>
      <c r="G256" t="str">
        <f>IF(E256="",F256,"")</f>
        <v/>
      </c>
      <c r="K256" s="24">
        <v>-0.55573707800000005</v>
      </c>
      <c r="L256" s="27">
        <f>(K256-A256)^2</f>
        <v>0.30884369986397814</v>
      </c>
      <c r="M256" s="26" t="str">
        <f>IF(AND(K256&gt;-($S$6),K256&lt;($S$6)),"nicht wetten","")</f>
        <v>nicht wetten</v>
      </c>
      <c r="N256" t="str">
        <f>IF(AND(M256="",(K256*A256)&gt;0),"gew","verl")</f>
        <v>verl</v>
      </c>
      <c r="O256" t="str">
        <f t="shared" si="3"/>
        <v/>
      </c>
    </row>
    <row r="257" spans="1:15" x14ac:dyDescent="0.25">
      <c r="A257" s="28">
        <v>-3</v>
      </c>
      <c r="C257" s="25">
        <v>-1.458248443</v>
      </c>
      <c r="D257" s="25">
        <f>(C257-A257)^2</f>
        <v>2.3769978635119244</v>
      </c>
      <c r="E257" s="25" t="str">
        <f>IF(AND(C257&gt;-($S$6),C257&lt;($S$6)),"nicht wetten","")</f>
        <v/>
      </c>
      <c r="F257" t="str">
        <f>IF(AND(E257="",(C257*A257)&gt;0),"gew","verl")</f>
        <v>gew</v>
      </c>
      <c r="G257" t="str">
        <f>IF(E257="",F257,"")</f>
        <v>gew</v>
      </c>
      <c r="K257" s="24">
        <v>-2.8406717800000001</v>
      </c>
      <c r="L257" s="27">
        <f>(K257-A257)^2</f>
        <v>2.5385481688368371E-2</v>
      </c>
      <c r="M257" s="26" t="str">
        <f>IF(AND(K257&gt;-($S$6),K257&lt;($S$6)),"nicht wetten","")</f>
        <v/>
      </c>
      <c r="N257" t="str">
        <f>IF(AND(M257="",(K257*A257)&gt;0),"gew","verl")</f>
        <v>gew</v>
      </c>
      <c r="O257" t="str">
        <f t="shared" si="3"/>
        <v>gew</v>
      </c>
    </row>
    <row r="258" spans="1:15" x14ac:dyDescent="0.25">
      <c r="A258" s="28">
        <v>-6</v>
      </c>
      <c r="C258" s="25">
        <v>-3.4323569090000001</v>
      </c>
      <c r="D258" s="25">
        <f>(C258-A258)^2</f>
        <v>6.5927910427600338</v>
      </c>
      <c r="E258" s="25" t="str">
        <f>IF(AND(C258&gt;-($S$6),C258&lt;($S$6)),"nicht wetten","")</f>
        <v/>
      </c>
      <c r="F258" t="str">
        <f>IF(AND(E258="",(C258*A258)&gt;0),"gew","verl")</f>
        <v>gew</v>
      </c>
      <c r="G258" t="str">
        <f>IF(E258="",F258,"")</f>
        <v>gew</v>
      </c>
      <c r="K258" s="24">
        <v>-6.4236774399999996</v>
      </c>
      <c r="L258" s="27">
        <f>(K258-A258)^2</f>
        <v>0.17950257316495327</v>
      </c>
      <c r="M258" s="26" t="str">
        <f>IF(AND(K258&gt;-($S$6),K258&lt;($S$6)),"nicht wetten","")</f>
        <v/>
      </c>
      <c r="N258" t="str">
        <f>IF(AND(M258="",(K258*A258)&gt;0),"gew","verl")</f>
        <v>gew</v>
      </c>
      <c r="O258" t="str">
        <f t="shared" ref="O258:O321" si="4">IF(M258="",N258,"")</f>
        <v>gew</v>
      </c>
    </row>
    <row r="259" spans="1:15" x14ac:dyDescent="0.25">
      <c r="A259" s="28">
        <v>-5</v>
      </c>
      <c r="C259" s="25">
        <v>-1.542070031</v>
      </c>
      <c r="D259" s="25">
        <f>(C259-A259)^2</f>
        <v>11.957279670508342</v>
      </c>
      <c r="E259" s="25" t="str">
        <f>IF(AND(C259&gt;-($S$6),C259&lt;($S$6)),"nicht wetten","")</f>
        <v/>
      </c>
      <c r="F259" t="str">
        <f>IF(AND(E259="",(C259*A259)&gt;0),"gew","verl")</f>
        <v>gew</v>
      </c>
      <c r="G259" t="str">
        <f>IF(E259="",F259,"")</f>
        <v>gew</v>
      </c>
      <c r="K259" s="24">
        <v>-5.6431436499999998</v>
      </c>
      <c r="L259" s="27">
        <f>(K259-A259)^2</f>
        <v>0.41363375453532231</v>
      </c>
      <c r="M259" s="26" t="str">
        <f>IF(AND(K259&gt;-($S$6),K259&lt;($S$6)),"nicht wetten","")</f>
        <v/>
      </c>
      <c r="N259" t="str">
        <f>IF(AND(M259="",(K259*A259)&gt;0),"gew","verl")</f>
        <v>gew</v>
      </c>
      <c r="O259" t="str">
        <f t="shared" si="4"/>
        <v>gew</v>
      </c>
    </row>
    <row r="260" spans="1:15" x14ac:dyDescent="0.25">
      <c r="A260" s="28">
        <v>1</v>
      </c>
      <c r="C260" s="25">
        <v>-0.64660969000000001</v>
      </c>
      <c r="D260" s="25">
        <f>(C260-A260)^2</f>
        <v>2.7113234712018963</v>
      </c>
      <c r="E260" s="25" t="str">
        <f>IF(AND(C260&gt;-($S$6),C260&lt;($S$6)),"nicht wetten","")</f>
        <v>nicht wetten</v>
      </c>
      <c r="F260" t="str">
        <f>IF(AND(E260="",(C260*A260)&gt;0),"gew","verl")</f>
        <v>verl</v>
      </c>
      <c r="G260" t="str">
        <f>IF(E260="",F260,"")</f>
        <v/>
      </c>
      <c r="K260" s="24">
        <v>0.95152622499999995</v>
      </c>
      <c r="L260" s="27">
        <f>(K260-A260)^2</f>
        <v>2.3497068627506301E-3</v>
      </c>
      <c r="M260" s="26" t="str">
        <f>IF(AND(K260&gt;-($S$6),K260&lt;($S$6)),"nicht wetten","")</f>
        <v>nicht wetten</v>
      </c>
      <c r="N260" t="str">
        <f>IF(AND(M260="",(K260*A260)&gt;0),"gew","verl")</f>
        <v>verl</v>
      </c>
      <c r="O260" t="str">
        <f t="shared" si="4"/>
        <v/>
      </c>
    </row>
    <row r="261" spans="1:15" x14ac:dyDescent="0.25">
      <c r="A261" s="28">
        <v>-2</v>
      </c>
      <c r="C261" s="25">
        <v>-1.579855214</v>
      </c>
      <c r="D261" s="25">
        <f>(C261-A261)^2</f>
        <v>0.17652164120298583</v>
      </c>
      <c r="E261" s="25" t="str">
        <f>IF(AND(C261&gt;-($S$6),C261&lt;($S$6)),"nicht wetten","")</f>
        <v/>
      </c>
      <c r="F261" t="str">
        <f>IF(AND(E261="",(C261*A261)&gt;0),"gew","verl")</f>
        <v>gew</v>
      </c>
      <c r="G261" t="str">
        <f>IF(E261="",F261,"")</f>
        <v>gew</v>
      </c>
      <c r="K261" s="24">
        <v>-1.09012175</v>
      </c>
      <c r="L261" s="27">
        <f>(K261-A261)^2</f>
        <v>0.82787842982306248</v>
      </c>
      <c r="M261" s="26" t="str">
        <f>IF(AND(K261&gt;-($S$6),K261&lt;($S$6)),"nicht wetten","")</f>
        <v/>
      </c>
      <c r="N261" t="str">
        <f>IF(AND(M261="",(K261*A261)&gt;0),"gew","verl")</f>
        <v>gew</v>
      </c>
      <c r="O261" t="str">
        <f t="shared" si="4"/>
        <v>gew</v>
      </c>
    </row>
    <row r="262" spans="1:15" x14ac:dyDescent="0.25">
      <c r="A262" s="28">
        <v>0</v>
      </c>
      <c r="C262" s="25">
        <v>-1.2763809509999999</v>
      </c>
      <c r="D262" s="25">
        <f>(C262-A262)^2</f>
        <v>1.6291483320756641</v>
      </c>
      <c r="E262" s="25" t="str">
        <f>IF(AND(C262&gt;-($S$6),C262&lt;($S$6)),"nicht wetten","")</f>
        <v/>
      </c>
      <c r="F262" t="str">
        <f>IF(AND(E262="",(C262*A262)&gt;0),"gew","verl")</f>
        <v>verl</v>
      </c>
      <c r="G262" t="str">
        <f>IF(E262="",F262,"")</f>
        <v>verl</v>
      </c>
      <c r="K262" s="24">
        <v>0.25426575499999998</v>
      </c>
      <c r="L262" s="27">
        <f>(K262-A262)^2</f>
        <v>6.465107416572001E-2</v>
      </c>
      <c r="M262" s="26" t="str">
        <f>IF(AND(K262&gt;-($S$6),K262&lt;($S$6)),"nicht wetten","")</f>
        <v>nicht wetten</v>
      </c>
      <c r="N262" t="str">
        <f>IF(AND(M262="",(K262*A262)&gt;0),"gew","verl")</f>
        <v>verl</v>
      </c>
      <c r="O262" t="str">
        <f t="shared" si="4"/>
        <v/>
      </c>
    </row>
    <row r="263" spans="1:15" x14ac:dyDescent="0.25">
      <c r="A263" s="28">
        <v>-2</v>
      </c>
      <c r="C263" s="25">
        <v>-1.2933335989999999</v>
      </c>
      <c r="D263" s="25">
        <f>(C263-A263)^2</f>
        <v>0.49937740230229294</v>
      </c>
      <c r="E263" s="25" t="str">
        <f>IF(AND(C263&gt;-($S$6),C263&lt;($S$6)),"nicht wetten","")</f>
        <v/>
      </c>
      <c r="F263" t="str">
        <f>IF(AND(E263="",(C263*A263)&gt;0),"gew","verl")</f>
        <v>gew</v>
      </c>
      <c r="G263" t="str">
        <f>IF(E263="",F263,"")</f>
        <v>gew</v>
      </c>
      <c r="K263" s="24">
        <v>-2.3963530099999999</v>
      </c>
      <c r="L263" s="27">
        <f>(K263-A263)^2</f>
        <v>0.15709570853606003</v>
      </c>
      <c r="M263" s="26" t="str">
        <f>IF(AND(K263&gt;-($S$6),K263&lt;($S$6)),"nicht wetten","")</f>
        <v/>
      </c>
      <c r="N263" t="str">
        <f>IF(AND(M263="",(K263*A263)&gt;0),"gew","verl")</f>
        <v>gew</v>
      </c>
      <c r="O263" t="str">
        <f t="shared" si="4"/>
        <v>gew</v>
      </c>
    </row>
    <row r="264" spans="1:15" x14ac:dyDescent="0.25">
      <c r="A264" s="28">
        <v>-1</v>
      </c>
      <c r="C264" s="25">
        <v>-1.118709373</v>
      </c>
      <c r="D264" s="25">
        <f>(C264-A264)^2</f>
        <v>1.4091915238053117E-2</v>
      </c>
      <c r="E264" s="25" t="str">
        <f>IF(AND(C264&gt;-($S$6),C264&lt;($S$6)),"nicht wetten","")</f>
        <v/>
      </c>
      <c r="F264" t="str">
        <f>IF(AND(E264="",(C264*A264)&gt;0),"gew","verl")</f>
        <v>gew</v>
      </c>
      <c r="G264" t="str">
        <f>IF(E264="",F264,"")</f>
        <v>gew</v>
      </c>
      <c r="K264" s="24">
        <v>-0.301745653</v>
      </c>
      <c r="L264" s="27">
        <f>(K264-A264)^2</f>
        <v>0.48755913310439641</v>
      </c>
      <c r="M264" s="26" t="str">
        <f>IF(AND(K264&gt;-($S$6),K264&lt;($S$6)),"nicht wetten","")</f>
        <v>nicht wetten</v>
      </c>
      <c r="N264" t="str">
        <f>IF(AND(M264="",(K264*A264)&gt;0),"gew","verl")</f>
        <v>verl</v>
      </c>
      <c r="O264" t="str">
        <f t="shared" si="4"/>
        <v/>
      </c>
    </row>
    <row r="265" spans="1:15" x14ac:dyDescent="0.25">
      <c r="A265" s="28">
        <v>-1</v>
      </c>
      <c r="C265" s="25">
        <v>-1.1478542679999999</v>
      </c>
      <c r="D265" s="25">
        <f>(C265-A265)^2</f>
        <v>2.1860884565815794E-2</v>
      </c>
      <c r="E265" s="25" t="str">
        <f>IF(AND(C265&gt;-($S$6),C265&lt;($S$6)),"nicht wetten","")</f>
        <v/>
      </c>
      <c r="F265" t="str">
        <f>IF(AND(E265="",(C265*A265)&gt;0),"gew","verl")</f>
        <v>gew</v>
      </c>
      <c r="G265" t="str">
        <f>IF(E265="",F265,"")</f>
        <v>gew</v>
      </c>
      <c r="K265" s="24">
        <v>-4.2167539600000001</v>
      </c>
      <c r="L265" s="27">
        <f>(K265-A265)^2</f>
        <v>10.347506039175682</v>
      </c>
      <c r="M265" s="26" t="str">
        <f>IF(AND(K265&gt;-($S$6),K265&lt;($S$6)),"nicht wetten","")</f>
        <v/>
      </c>
      <c r="N265" t="str">
        <f>IF(AND(M265="",(K265*A265)&gt;0),"gew","verl")</f>
        <v>gew</v>
      </c>
      <c r="O265" t="str">
        <f t="shared" si="4"/>
        <v>gew</v>
      </c>
    </row>
    <row r="266" spans="1:15" x14ac:dyDescent="0.25">
      <c r="A266" s="28">
        <v>-4</v>
      </c>
      <c r="C266" s="25">
        <v>-2.535766862</v>
      </c>
      <c r="D266" s="25">
        <f>(C266-A266)^2</f>
        <v>2.1439786824173268</v>
      </c>
      <c r="E266" s="25" t="str">
        <f>IF(AND(C266&gt;-($S$6),C266&lt;($S$6)),"nicht wetten","")</f>
        <v/>
      </c>
      <c r="F266" t="str">
        <f>IF(AND(E266="",(C266*A266)&gt;0),"gew","verl")</f>
        <v>gew</v>
      </c>
      <c r="G266" t="str">
        <f>IF(E266="",F266,"")</f>
        <v>gew</v>
      </c>
      <c r="K266" s="24">
        <v>-6.4817790999999998</v>
      </c>
      <c r="L266" s="27">
        <f>(K266-A266)^2</f>
        <v>6.159227501196809</v>
      </c>
      <c r="M266" s="26" t="str">
        <f>IF(AND(K266&gt;-($S$6),K266&lt;($S$6)),"nicht wetten","")</f>
        <v/>
      </c>
      <c r="N266" t="str">
        <f>IF(AND(M266="",(K266*A266)&gt;0),"gew","verl")</f>
        <v>gew</v>
      </c>
      <c r="O266" t="str">
        <f t="shared" si="4"/>
        <v>gew</v>
      </c>
    </row>
    <row r="267" spans="1:15" x14ac:dyDescent="0.25">
      <c r="A267" s="28">
        <v>-6</v>
      </c>
      <c r="C267" s="25">
        <v>-3.8211612700000002</v>
      </c>
      <c r="D267" s="25">
        <f>(C267-A267)^2</f>
        <v>4.747338211348012</v>
      </c>
      <c r="E267" s="25" t="str">
        <f>IF(AND(C267&gt;-($S$6),C267&lt;($S$6)),"nicht wetten","")</f>
        <v/>
      </c>
      <c r="F267" t="str">
        <f>IF(AND(E267="",(C267*A267)&gt;0),"gew","verl")</f>
        <v>gew</v>
      </c>
      <c r="G267" t="str">
        <f>IF(E267="",F267,"")</f>
        <v>gew</v>
      </c>
      <c r="K267" s="24">
        <v>-2.5563046900000002</v>
      </c>
      <c r="L267" s="27">
        <f>(K267-A267)^2</f>
        <v>11.859037388115995</v>
      </c>
      <c r="M267" s="26" t="str">
        <f>IF(AND(K267&gt;-($S$6),K267&lt;($S$6)),"nicht wetten","")</f>
        <v/>
      </c>
      <c r="N267" t="str">
        <f>IF(AND(M267="",(K267*A267)&gt;0),"gew","verl")</f>
        <v>gew</v>
      </c>
      <c r="O267" t="str">
        <f t="shared" si="4"/>
        <v>gew</v>
      </c>
    </row>
    <row r="268" spans="1:15" x14ac:dyDescent="0.25">
      <c r="A268" s="28">
        <v>-3</v>
      </c>
      <c r="C268" s="25">
        <v>-1.70288222</v>
      </c>
      <c r="D268" s="25">
        <f>(C268-A268)^2</f>
        <v>1.6825145351921285</v>
      </c>
      <c r="E268" s="25" t="str">
        <f>IF(AND(C268&gt;-($S$6),C268&lt;($S$6)),"nicht wetten","")</f>
        <v/>
      </c>
      <c r="F268" t="str">
        <f>IF(AND(E268="",(C268*A268)&gt;0),"gew","verl")</f>
        <v>gew</v>
      </c>
      <c r="G268" t="str">
        <f>IF(E268="",F268,"")</f>
        <v>gew</v>
      </c>
      <c r="K268" s="24">
        <v>-3.1284837699999999</v>
      </c>
      <c r="L268" s="27">
        <f>(K268-A268)^2</f>
        <v>1.6508079153412871E-2</v>
      </c>
      <c r="M268" s="26" t="str">
        <f>IF(AND(K268&gt;-($S$6),K268&lt;($S$6)),"nicht wetten","")</f>
        <v/>
      </c>
      <c r="N268" t="str">
        <f>IF(AND(M268="",(K268*A268)&gt;0),"gew","verl")</f>
        <v>gew</v>
      </c>
      <c r="O268" t="str">
        <f t="shared" si="4"/>
        <v>gew</v>
      </c>
    </row>
    <row r="269" spans="1:15" x14ac:dyDescent="0.25">
      <c r="A269" s="28">
        <v>2</v>
      </c>
      <c r="C269" s="25">
        <v>-0.49463596399999998</v>
      </c>
      <c r="D269" s="25">
        <f>(C269-A269)^2</f>
        <v>6.2232085928822096</v>
      </c>
      <c r="E269" s="25" t="str">
        <f>IF(AND(C269&gt;-($S$6),C269&lt;($S$6)),"nicht wetten","")</f>
        <v>nicht wetten</v>
      </c>
      <c r="F269" t="str">
        <f>IF(AND(E269="",(C269*A269)&gt;0),"gew","verl")</f>
        <v>verl</v>
      </c>
      <c r="G269" t="str">
        <f>IF(E269="",F269,"")</f>
        <v/>
      </c>
      <c r="K269" s="24">
        <v>3.3247165700000001</v>
      </c>
      <c r="L269" s="27">
        <f>(K269-A269)^2</f>
        <v>1.7548739908325652</v>
      </c>
      <c r="M269" s="26" t="str">
        <f>IF(AND(K269&gt;-($S$6),K269&lt;($S$6)),"nicht wetten","")</f>
        <v/>
      </c>
      <c r="N269" t="str">
        <f>IF(AND(M269="",(K269*A269)&gt;0),"gew","verl")</f>
        <v>gew</v>
      </c>
      <c r="O269" t="str">
        <f t="shared" si="4"/>
        <v>gew</v>
      </c>
    </row>
    <row r="270" spans="1:15" x14ac:dyDescent="0.25">
      <c r="A270" s="28">
        <v>4</v>
      </c>
      <c r="C270" s="25">
        <v>1.789039227</v>
      </c>
      <c r="D270" s="25">
        <f>(C270-A270)^2</f>
        <v>4.8883475397447578</v>
      </c>
      <c r="E270" s="25" t="str">
        <f>IF(AND(C270&gt;-($S$6),C270&lt;($S$6)),"nicht wetten","")</f>
        <v/>
      </c>
      <c r="F270" t="str">
        <f>IF(AND(E270="",(C270*A270)&gt;0),"gew","verl")</f>
        <v>gew</v>
      </c>
      <c r="G270" t="str">
        <f>IF(E270="",F270,"")</f>
        <v>gew</v>
      </c>
      <c r="K270" s="24">
        <v>5.8062338799999997</v>
      </c>
      <c r="L270" s="27">
        <f>(K270-A270)^2</f>
        <v>3.2624808292598533</v>
      </c>
      <c r="M270" s="26" t="str">
        <f>IF(AND(K270&gt;-($S$6),K270&lt;($S$6)),"nicht wetten","")</f>
        <v/>
      </c>
      <c r="N270" t="str">
        <f>IF(AND(M270="",(K270*A270)&gt;0),"gew","verl")</f>
        <v>gew</v>
      </c>
      <c r="O270" t="str">
        <f t="shared" si="4"/>
        <v>gew</v>
      </c>
    </row>
    <row r="271" spans="1:15" x14ac:dyDescent="0.25">
      <c r="A271" s="28">
        <v>3</v>
      </c>
      <c r="C271" s="25">
        <v>1.168042885</v>
      </c>
      <c r="D271" s="25">
        <f>(C271-A271)^2</f>
        <v>3.3560668711991233</v>
      </c>
      <c r="E271" s="25" t="str">
        <f>IF(AND(C271&gt;-($S$6),C271&lt;($S$6)),"nicht wetten","")</f>
        <v/>
      </c>
      <c r="F271" t="str">
        <f>IF(AND(E271="",(C271*A271)&gt;0),"gew","verl")</f>
        <v>gew</v>
      </c>
      <c r="G271" t="str">
        <f>IF(E271="",F271,"")</f>
        <v>gew</v>
      </c>
      <c r="K271" s="24">
        <v>4.1947879800000001</v>
      </c>
      <c r="L271" s="27">
        <f>(K271-A271)^2</f>
        <v>1.4275183171524806</v>
      </c>
      <c r="M271" s="26" t="str">
        <f>IF(AND(K271&gt;-($S$6),K271&lt;($S$6)),"nicht wetten","")</f>
        <v/>
      </c>
      <c r="N271" t="str">
        <f>IF(AND(M271="",(K271*A271)&gt;0),"gew","verl")</f>
        <v>gew</v>
      </c>
      <c r="O271" t="str">
        <f t="shared" si="4"/>
        <v>gew</v>
      </c>
    </row>
    <row r="272" spans="1:15" x14ac:dyDescent="0.25">
      <c r="A272" s="28">
        <v>1</v>
      </c>
      <c r="C272" s="25">
        <v>0.87837188499999996</v>
      </c>
      <c r="D272" s="25">
        <f>(C272-A272)^2</f>
        <v>1.4793398358453233E-2</v>
      </c>
      <c r="E272" s="25" t="str">
        <f>IF(AND(C272&gt;-($S$6),C272&lt;($S$6)),"nicht wetten","")</f>
        <v>nicht wetten</v>
      </c>
      <c r="F272" t="str">
        <f>IF(AND(E272="",(C272*A272)&gt;0),"gew","verl")</f>
        <v>verl</v>
      </c>
      <c r="G272" t="str">
        <f>IF(E272="",F272,"")</f>
        <v/>
      </c>
      <c r="K272" s="24">
        <v>1.4660210600000001</v>
      </c>
      <c r="L272" s="27">
        <f>(K272-A272)^2</f>
        <v>0.21717562836352369</v>
      </c>
      <c r="M272" s="26" t="str">
        <f>IF(AND(K272&gt;-($S$6),K272&lt;($S$6)),"nicht wetten","")</f>
        <v/>
      </c>
      <c r="N272" t="str">
        <f>IF(AND(M272="",(K272*A272)&gt;0),"gew","verl")</f>
        <v>gew</v>
      </c>
      <c r="O272" t="str">
        <f t="shared" si="4"/>
        <v>gew</v>
      </c>
    </row>
    <row r="273" spans="1:15" x14ac:dyDescent="0.25">
      <c r="A273" s="28">
        <v>1</v>
      </c>
      <c r="C273" s="25">
        <v>0.46783500099999997</v>
      </c>
      <c r="D273" s="25">
        <f>(C273-A273)^2</f>
        <v>0.28319958616067004</v>
      </c>
      <c r="E273" s="25" t="str">
        <f>IF(AND(C273&gt;-($S$6),C273&lt;($S$6)),"nicht wetten","")</f>
        <v>nicht wetten</v>
      </c>
      <c r="F273" t="str">
        <f>IF(AND(E273="",(C273*A273)&gt;0),"gew","verl")</f>
        <v>verl</v>
      </c>
      <c r="G273" t="str">
        <f>IF(E273="",F273,"")</f>
        <v/>
      </c>
      <c r="K273" s="24">
        <v>0.95701068600000005</v>
      </c>
      <c r="L273" s="27">
        <f>(K273-A273)^2</f>
        <v>1.8480811181905913E-3</v>
      </c>
      <c r="M273" s="26" t="str">
        <f>IF(AND(K273&gt;-($S$6),K273&lt;($S$6)),"nicht wetten","")</f>
        <v>nicht wetten</v>
      </c>
      <c r="N273" t="str">
        <f>IF(AND(M273="",(K273*A273)&gt;0),"gew","verl")</f>
        <v>verl</v>
      </c>
      <c r="O273" t="str">
        <f t="shared" si="4"/>
        <v/>
      </c>
    </row>
    <row r="274" spans="1:15" x14ac:dyDescent="0.25">
      <c r="A274" s="28">
        <v>-1</v>
      </c>
      <c r="C274" s="25">
        <v>-0.20128644100000001</v>
      </c>
      <c r="D274" s="25">
        <f>(C274-A274)^2</f>
        <v>0.63794334933044639</v>
      </c>
      <c r="E274" s="25" t="str">
        <f>IF(AND(C274&gt;-($S$6),C274&lt;($S$6)),"nicht wetten","")</f>
        <v>nicht wetten</v>
      </c>
      <c r="F274" t="str">
        <f>IF(AND(E274="",(C274*A274)&gt;0),"gew","verl")</f>
        <v>verl</v>
      </c>
      <c r="G274" t="str">
        <f>IF(E274="",F274,"")</f>
        <v/>
      </c>
      <c r="K274" s="24">
        <v>1.40784299</v>
      </c>
      <c r="L274" s="27">
        <f>(K274-A274)^2</f>
        <v>5.7977078644921392</v>
      </c>
      <c r="M274" s="26" t="str">
        <f>IF(AND(K274&gt;-($S$6),K274&lt;($S$6)),"nicht wetten","")</f>
        <v/>
      </c>
      <c r="N274" t="str">
        <f>IF(AND(M274="",(K274*A274)&gt;0),"gew","verl")</f>
        <v>verl</v>
      </c>
      <c r="O274" t="str">
        <f t="shared" si="4"/>
        <v>verl</v>
      </c>
    </row>
    <row r="275" spans="1:15" x14ac:dyDescent="0.25">
      <c r="A275" s="28">
        <v>2</v>
      </c>
      <c r="C275" s="25">
        <v>0.99047568100000005</v>
      </c>
      <c r="D275" s="25">
        <f>(C275-A275)^2</f>
        <v>1.0191393506524138</v>
      </c>
      <c r="E275" s="25" t="str">
        <f>IF(AND(C275&gt;-($S$6),C275&lt;($S$6)),"nicht wetten","")</f>
        <v>nicht wetten</v>
      </c>
      <c r="F275" t="str">
        <f>IF(AND(E275="",(C275*A275)&gt;0),"gew","verl")</f>
        <v>verl</v>
      </c>
      <c r="G275" t="str">
        <f>IF(E275="",F275,"")</f>
        <v/>
      </c>
      <c r="K275" s="24">
        <v>2.5141837599999999</v>
      </c>
      <c r="L275" s="27">
        <f>(K275-A275)^2</f>
        <v>0.26438493904773747</v>
      </c>
      <c r="M275" s="26" t="str">
        <f>IF(AND(K275&gt;-($S$6),K275&lt;($S$6)),"nicht wetten","")</f>
        <v/>
      </c>
      <c r="N275" t="str">
        <f>IF(AND(M275="",(K275*A275)&gt;0),"gew","verl")</f>
        <v>gew</v>
      </c>
      <c r="O275" t="str">
        <f t="shared" si="4"/>
        <v>gew</v>
      </c>
    </row>
    <row r="276" spans="1:15" x14ac:dyDescent="0.25">
      <c r="A276" s="28">
        <v>1</v>
      </c>
      <c r="C276" s="25">
        <v>0.76011864699999998</v>
      </c>
      <c r="D276" s="25">
        <f>(C276-A276)^2</f>
        <v>5.7543063517110617E-2</v>
      </c>
      <c r="E276" s="25" t="str">
        <f>IF(AND(C276&gt;-($S$6),C276&lt;($S$6)),"nicht wetten","")</f>
        <v>nicht wetten</v>
      </c>
      <c r="F276" t="str">
        <f>IF(AND(E276="",(C276*A276)&gt;0),"gew","verl")</f>
        <v>verl</v>
      </c>
      <c r="G276" t="str">
        <f>IF(E276="",F276,"")</f>
        <v/>
      </c>
      <c r="K276" s="24">
        <v>1.47023189</v>
      </c>
      <c r="L276" s="27">
        <f>(K276-A276)^2</f>
        <v>0.22111803037297209</v>
      </c>
      <c r="M276" s="26" t="str">
        <f>IF(AND(K276&gt;-($S$6),K276&lt;($S$6)),"nicht wetten","")</f>
        <v/>
      </c>
      <c r="N276" t="str">
        <f>IF(AND(M276="",(K276*A276)&gt;0),"gew","verl")</f>
        <v>gew</v>
      </c>
      <c r="O276" t="str">
        <f t="shared" si="4"/>
        <v>gew</v>
      </c>
    </row>
    <row r="277" spans="1:15" x14ac:dyDescent="0.25">
      <c r="A277" s="28">
        <v>-3</v>
      </c>
      <c r="C277" s="25">
        <v>-2.06649189</v>
      </c>
      <c r="D277" s="25">
        <f>(C277-A277)^2</f>
        <v>0.87143739143577215</v>
      </c>
      <c r="E277" s="25" t="str">
        <f>IF(AND(C277&gt;-($S$6),C277&lt;($S$6)),"nicht wetten","")</f>
        <v/>
      </c>
      <c r="F277" t="str">
        <f>IF(AND(E277="",(C277*A277)&gt;0),"gew","verl")</f>
        <v>gew</v>
      </c>
      <c r="G277" t="str">
        <f>IF(E277="",F277,"")</f>
        <v>gew</v>
      </c>
      <c r="K277" s="24">
        <v>-3.0388960800000002</v>
      </c>
      <c r="L277" s="27">
        <f>(K277-A277)^2</f>
        <v>1.5129050393664172E-3</v>
      </c>
      <c r="M277" s="26" t="str">
        <f>IF(AND(K277&gt;-($S$6),K277&lt;($S$6)),"nicht wetten","")</f>
        <v/>
      </c>
      <c r="N277" t="str">
        <f>IF(AND(M277="",(K277*A277)&gt;0),"gew","verl")</f>
        <v>gew</v>
      </c>
      <c r="O277" t="str">
        <f t="shared" si="4"/>
        <v>gew</v>
      </c>
    </row>
    <row r="278" spans="1:15" x14ac:dyDescent="0.25">
      <c r="A278" s="28">
        <v>-2</v>
      </c>
      <c r="C278" s="25">
        <v>-1.4241006780000001</v>
      </c>
      <c r="D278" s="25">
        <f>(C278-A278)^2</f>
        <v>0.33166002908005959</v>
      </c>
      <c r="E278" s="25" t="str">
        <f>IF(AND(C278&gt;-($S$6),C278&lt;($S$6)),"nicht wetten","")</f>
        <v/>
      </c>
      <c r="F278" t="str">
        <f>IF(AND(E278="",(C278*A278)&gt;0),"gew","verl")</f>
        <v>gew</v>
      </c>
      <c r="G278" t="str">
        <f>IF(E278="",F278,"")</f>
        <v>gew</v>
      </c>
      <c r="K278" s="24">
        <v>-5.0453967999999998</v>
      </c>
      <c r="L278" s="27">
        <f>(K278-A278)^2</f>
        <v>9.2744416694502387</v>
      </c>
      <c r="M278" s="26" t="str">
        <f>IF(AND(K278&gt;-($S$6),K278&lt;($S$6)),"nicht wetten","")</f>
        <v/>
      </c>
      <c r="N278" t="str">
        <f>IF(AND(M278="",(K278*A278)&gt;0),"gew","verl")</f>
        <v>gew</v>
      </c>
      <c r="O278" t="str">
        <f t="shared" si="4"/>
        <v>gew</v>
      </c>
    </row>
    <row r="279" spans="1:15" x14ac:dyDescent="0.25">
      <c r="A279" s="28">
        <v>-1</v>
      </c>
      <c r="C279" s="25">
        <v>-0.89762778200000004</v>
      </c>
      <c r="D279" s="25">
        <f>(C279-A279)^2</f>
        <v>1.0480071018239516E-2</v>
      </c>
      <c r="E279" s="25" t="str">
        <f>IF(AND(C279&gt;-($S$6),C279&lt;($S$6)),"nicht wetten","")</f>
        <v>nicht wetten</v>
      </c>
      <c r="F279" t="str">
        <f>IF(AND(E279="",(C279*A279)&gt;0),"gew","verl")</f>
        <v>verl</v>
      </c>
      <c r="G279" t="str">
        <f>IF(E279="",F279,"")</f>
        <v/>
      </c>
      <c r="K279" s="24">
        <v>-1.9323053400000001</v>
      </c>
      <c r="L279" s="27">
        <f>(K279-A279)^2</f>
        <v>0.86919324699251577</v>
      </c>
      <c r="M279" s="26" t="str">
        <f>IF(AND(K279&gt;-($S$6),K279&lt;($S$6)),"nicht wetten","")</f>
        <v/>
      </c>
      <c r="N279" t="str">
        <f>IF(AND(M279="",(K279*A279)&gt;0),"gew","verl")</f>
        <v>gew</v>
      </c>
      <c r="O279" t="str">
        <f t="shared" si="4"/>
        <v>gew</v>
      </c>
    </row>
    <row r="280" spans="1:15" x14ac:dyDescent="0.25">
      <c r="A280" s="28">
        <v>-2</v>
      </c>
      <c r="C280" s="25">
        <v>-1.429534466</v>
      </c>
      <c r="D280" s="25">
        <f>(C280-A280)^2</f>
        <v>0.32543092548190516</v>
      </c>
      <c r="E280" s="25" t="str">
        <f>IF(AND(C280&gt;-($S$6),C280&lt;($S$6)),"nicht wetten","")</f>
        <v/>
      </c>
      <c r="F280" t="str">
        <f>IF(AND(E280="",(C280*A280)&gt;0),"gew","verl")</f>
        <v>gew</v>
      </c>
      <c r="G280" t="str">
        <f>IF(E280="",F280,"")</f>
        <v>gew</v>
      </c>
      <c r="K280" s="24">
        <v>-1.0598813300000001</v>
      </c>
      <c r="L280" s="27">
        <f>(K280-A280)^2</f>
        <v>0.88382311368256883</v>
      </c>
      <c r="M280" s="26" t="str">
        <f>IF(AND(K280&gt;-($S$6),K280&lt;($S$6)),"nicht wetten","")</f>
        <v/>
      </c>
      <c r="N280" t="str">
        <f>IF(AND(M280="",(K280*A280)&gt;0),"gew","verl")</f>
        <v>gew</v>
      </c>
      <c r="O280" t="str">
        <f t="shared" si="4"/>
        <v>gew</v>
      </c>
    </row>
    <row r="281" spans="1:15" x14ac:dyDescent="0.25">
      <c r="A281" s="28">
        <v>-1</v>
      </c>
      <c r="C281" s="25">
        <v>-0.53156073800000003</v>
      </c>
      <c r="D281" s="25">
        <f>(C281-A281)^2</f>
        <v>0.21943534218310462</v>
      </c>
      <c r="E281" s="25" t="str">
        <f>IF(AND(C281&gt;-($S$6),C281&lt;($S$6)),"nicht wetten","")</f>
        <v>nicht wetten</v>
      </c>
      <c r="F281" t="str">
        <f>IF(AND(E281="",(C281*A281)&gt;0),"gew","verl")</f>
        <v>verl</v>
      </c>
      <c r="G281" t="str">
        <f>IF(E281="",F281,"")</f>
        <v/>
      </c>
      <c r="K281" s="24">
        <v>-2.42440152</v>
      </c>
      <c r="L281" s="27">
        <f>(K281-A281)^2</f>
        <v>2.0289196901783102</v>
      </c>
      <c r="M281" s="26" t="str">
        <f>IF(AND(K281&gt;-($S$6),K281&lt;($S$6)),"nicht wetten","")</f>
        <v/>
      </c>
      <c r="N281" t="str">
        <f>IF(AND(M281="",(K281*A281)&gt;0),"gew","verl")</f>
        <v>gew</v>
      </c>
      <c r="O281" t="str">
        <f t="shared" si="4"/>
        <v>gew</v>
      </c>
    </row>
    <row r="282" spans="1:15" x14ac:dyDescent="0.25">
      <c r="A282" s="28">
        <v>-2</v>
      </c>
      <c r="C282" s="25">
        <v>-0.77756959400000003</v>
      </c>
      <c r="D282" s="25">
        <f>(C282-A282)^2</f>
        <v>1.4943360975133249</v>
      </c>
      <c r="E282" s="25" t="str">
        <f>IF(AND(C282&gt;-($S$6),C282&lt;($S$6)),"nicht wetten","")</f>
        <v>nicht wetten</v>
      </c>
      <c r="F282" t="str">
        <f>IF(AND(E282="",(C282*A282)&gt;0),"gew","verl")</f>
        <v>verl</v>
      </c>
      <c r="G282" t="str">
        <f>IF(E282="",F282,"")</f>
        <v/>
      </c>
      <c r="K282" s="24">
        <v>-1.5959637200000001</v>
      </c>
      <c r="L282" s="27">
        <f>(K282-A282)^2</f>
        <v>0.16324531555623834</v>
      </c>
      <c r="M282" s="26" t="str">
        <f>IF(AND(K282&gt;-($S$6),K282&lt;($S$6)),"nicht wetten","")</f>
        <v/>
      </c>
      <c r="N282" t="str">
        <f>IF(AND(M282="",(K282*A282)&gt;0),"gew","verl")</f>
        <v>gew</v>
      </c>
      <c r="O282" t="str">
        <f t="shared" si="4"/>
        <v>gew</v>
      </c>
    </row>
    <row r="283" spans="1:15" x14ac:dyDescent="0.25">
      <c r="A283" s="28">
        <v>0</v>
      </c>
      <c r="C283" s="25">
        <v>0.41094399100000001</v>
      </c>
      <c r="D283" s="25">
        <f>(C283-A283)^2</f>
        <v>0.16887496373900809</v>
      </c>
      <c r="E283" s="25" t="str">
        <f>IF(AND(C283&gt;-($S$6),C283&lt;($S$6)),"nicht wetten","")</f>
        <v>nicht wetten</v>
      </c>
      <c r="F283" t="str">
        <f>IF(AND(E283="",(C283*A283)&gt;0),"gew","verl")</f>
        <v>verl</v>
      </c>
      <c r="G283" t="str">
        <f>IF(E283="",F283,"")</f>
        <v/>
      </c>
      <c r="K283" s="24">
        <v>7.9511925600000005E-2</v>
      </c>
      <c r="L283" s="27">
        <f>(K283-A283)^2</f>
        <v>6.3221463126199359E-3</v>
      </c>
      <c r="M283" s="26" t="str">
        <f>IF(AND(K283&gt;-($S$6),K283&lt;($S$6)),"nicht wetten","")</f>
        <v>nicht wetten</v>
      </c>
      <c r="N283" t="str">
        <f>IF(AND(M283="",(K283*A283)&gt;0),"gew","verl")</f>
        <v>verl</v>
      </c>
      <c r="O283" t="str">
        <f t="shared" si="4"/>
        <v/>
      </c>
    </row>
    <row r="284" spans="1:15" x14ac:dyDescent="0.25">
      <c r="A284" s="28">
        <v>1</v>
      </c>
      <c r="C284" s="25">
        <v>-0.43944819000000002</v>
      </c>
      <c r="D284" s="25">
        <f>(C284-A284)^2</f>
        <v>2.072011091694276</v>
      </c>
      <c r="E284" s="25" t="str">
        <f>IF(AND(C284&gt;-($S$6),C284&lt;($S$6)),"nicht wetten","")</f>
        <v>nicht wetten</v>
      </c>
      <c r="F284" t="str">
        <f>IF(AND(E284="",(C284*A284)&gt;0),"gew","verl")</f>
        <v>verl</v>
      </c>
      <c r="G284" t="str">
        <f>IF(E284="",F284,"")</f>
        <v/>
      </c>
      <c r="K284" s="24">
        <v>1.7930165499999999</v>
      </c>
      <c r="L284" s="27">
        <f>(K284-A284)^2</f>
        <v>0.62887524857390242</v>
      </c>
      <c r="M284" s="26" t="str">
        <f>IF(AND(K284&gt;-($S$6),K284&lt;($S$6)),"nicht wetten","")</f>
        <v/>
      </c>
      <c r="N284" t="str">
        <f>IF(AND(M284="",(K284*A284)&gt;0),"gew","verl")</f>
        <v>gew</v>
      </c>
      <c r="O284" t="str">
        <f t="shared" si="4"/>
        <v>gew</v>
      </c>
    </row>
    <row r="285" spans="1:15" x14ac:dyDescent="0.25">
      <c r="A285" s="28">
        <v>0</v>
      </c>
      <c r="C285" s="25">
        <v>0.255212092</v>
      </c>
      <c r="D285" s="25">
        <f>(C285-A285)^2</f>
        <v>6.5133211903016464E-2</v>
      </c>
      <c r="E285" s="25" t="str">
        <f>IF(AND(C285&gt;-($S$6),C285&lt;($S$6)),"nicht wetten","")</f>
        <v>nicht wetten</v>
      </c>
      <c r="F285" t="str">
        <f>IF(AND(E285="",(C285*A285)&gt;0),"gew","verl")</f>
        <v>verl</v>
      </c>
      <c r="G285" t="str">
        <f>IF(E285="",F285,"")</f>
        <v/>
      </c>
      <c r="K285" s="24">
        <v>0.30894619200000001</v>
      </c>
      <c r="L285" s="27">
        <f>(K285-A285)^2</f>
        <v>9.5447749551300864E-2</v>
      </c>
      <c r="M285" s="26" t="str">
        <f>IF(AND(K285&gt;-($S$6),K285&lt;($S$6)),"nicht wetten","")</f>
        <v>nicht wetten</v>
      </c>
      <c r="N285" t="str">
        <f>IF(AND(M285="",(K285*A285)&gt;0),"gew","verl")</f>
        <v>verl</v>
      </c>
      <c r="O285" t="str">
        <f t="shared" si="4"/>
        <v/>
      </c>
    </row>
    <row r="286" spans="1:15" x14ac:dyDescent="0.25">
      <c r="A286" s="28">
        <v>-1</v>
      </c>
      <c r="C286" s="25">
        <v>-0.23526799800000001</v>
      </c>
      <c r="D286" s="25">
        <f>(C286-A286)^2</f>
        <v>0.58481503488292808</v>
      </c>
      <c r="E286" s="25" t="str">
        <f>IF(AND(C286&gt;-($S$6),C286&lt;($S$6)),"nicht wetten","")</f>
        <v>nicht wetten</v>
      </c>
      <c r="F286" t="str">
        <f>IF(AND(E286="",(C286*A286)&gt;0),"gew","verl")</f>
        <v>verl</v>
      </c>
      <c r="G286" t="str">
        <f>IF(E286="",F286,"")</f>
        <v/>
      </c>
      <c r="K286" s="24">
        <v>-0.84016799900000005</v>
      </c>
      <c r="L286" s="27">
        <f>(K286-A286)^2</f>
        <v>2.5546268543663982E-2</v>
      </c>
      <c r="M286" s="26" t="str">
        <f>IF(AND(K286&gt;-($S$6),K286&lt;($S$6)),"nicht wetten","")</f>
        <v>nicht wetten</v>
      </c>
      <c r="N286" t="str">
        <f>IF(AND(M286="",(K286*A286)&gt;0),"gew","verl")</f>
        <v>verl</v>
      </c>
      <c r="O286" t="str">
        <f t="shared" si="4"/>
        <v/>
      </c>
    </row>
    <row r="287" spans="1:15" x14ac:dyDescent="0.25">
      <c r="A287" s="28">
        <v>3</v>
      </c>
      <c r="C287" s="25">
        <v>2.2413567209999998</v>
      </c>
      <c r="D287" s="25">
        <f>(C287-A287)^2</f>
        <v>0.57553962477187215</v>
      </c>
      <c r="E287" s="25" t="str">
        <f>IF(AND(C287&gt;-($S$6),C287&lt;($S$6)),"nicht wetten","")</f>
        <v/>
      </c>
      <c r="F287" t="str">
        <f>IF(AND(E287="",(C287*A287)&gt;0),"gew","verl")</f>
        <v>gew</v>
      </c>
      <c r="G287" t="str">
        <f>IF(E287="",F287,"")</f>
        <v>gew</v>
      </c>
      <c r="K287" s="24">
        <v>2.7913758799999999</v>
      </c>
      <c r="L287" s="27">
        <f>(K287-A287)^2</f>
        <v>4.3524023445774433E-2</v>
      </c>
      <c r="M287" s="26" t="str">
        <f>IF(AND(K287&gt;-($S$6),K287&lt;($S$6)),"nicht wetten","")</f>
        <v/>
      </c>
      <c r="N287" t="str">
        <f>IF(AND(M287="",(K287*A287)&gt;0),"gew","verl")</f>
        <v>gew</v>
      </c>
      <c r="O287" t="str">
        <f t="shared" si="4"/>
        <v>gew</v>
      </c>
    </row>
    <row r="288" spans="1:15" x14ac:dyDescent="0.25">
      <c r="A288" s="28">
        <v>-2</v>
      </c>
      <c r="C288" s="25">
        <v>0.64914229999999995</v>
      </c>
      <c r="D288" s="25">
        <f>(C288-A288)^2</f>
        <v>7.0179549256492892</v>
      </c>
      <c r="E288" s="25" t="str">
        <f>IF(AND(C288&gt;-($S$6),C288&lt;($S$6)),"nicht wetten","")</f>
        <v>nicht wetten</v>
      </c>
      <c r="F288" t="str">
        <f>IF(AND(E288="",(C288*A288)&gt;0),"gew","verl")</f>
        <v>verl</v>
      </c>
      <c r="G288" t="str">
        <f>IF(E288="",F288,"")</f>
        <v/>
      </c>
      <c r="K288" s="24">
        <v>1.0102666600000001</v>
      </c>
      <c r="L288" s="27">
        <f>(K288-A288)^2</f>
        <v>9.0617053643075565</v>
      </c>
      <c r="M288" s="26" t="str">
        <f>IF(AND(K288&gt;-($S$6),K288&lt;($S$6)),"nicht wetten","")</f>
        <v/>
      </c>
      <c r="N288" t="str">
        <f>IF(AND(M288="",(K288*A288)&gt;0),"gew","verl")</f>
        <v>verl</v>
      </c>
      <c r="O288" t="str">
        <f t="shared" si="4"/>
        <v>verl</v>
      </c>
    </row>
    <row r="289" spans="1:15" x14ac:dyDescent="0.25">
      <c r="A289" s="28">
        <v>1</v>
      </c>
      <c r="C289" s="25">
        <v>-1.4349987E-2</v>
      </c>
      <c r="D289" s="25">
        <f>(C289-A289)^2</f>
        <v>1.0289058961269</v>
      </c>
      <c r="E289" s="25" t="str">
        <f>IF(AND(C289&gt;-($S$6),C289&lt;($S$6)),"nicht wetten","")</f>
        <v>nicht wetten</v>
      </c>
      <c r="F289" t="str">
        <f>IF(AND(E289="",(C289*A289)&gt;0),"gew","verl")</f>
        <v>verl</v>
      </c>
      <c r="G289" t="str">
        <f>IF(E289="",F289,"")</f>
        <v/>
      </c>
      <c r="K289" s="24">
        <v>-1.28621674</v>
      </c>
      <c r="L289" s="27">
        <f>(K289-A289)^2</f>
        <v>5.2267869822562272</v>
      </c>
      <c r="M289" s="26" t="str">
        <f>IF(AND(K289&gt;-($S$6),K289&lt;($S$6)),"nicht wetten","")</f>
        <v/>
      </c>
      <c r="N289" t="str">
        <f>IF(AND(M289="",(K289*A289)&gt;0),"gew","verl")</f>
        <v>verl</v>
      </c>
      <c r="O289" t="str">
        <f t="shared" si="4"/>
        <v>verl</v>
      </c>
    </row>
    <row r="290" spans="1:15" x14ac:dyDescent="0.25">
      <c r="A290" s="28">
        <v>1</v>
      </c>
      <c r="C290" s="25">
        <v>-1.1075189169999999</v>
      </c>
      <c r="D290" s="25">
        <f>(C290-A290)^2</f>
        <v>4.4416359855128533</v>
      </c>
      <c r="E290" s="25" t="str">
        <f>IF(AND(C290&gt;-($S$6),C290&lt;($S$6)),"nicht wetten","")</f>
        <v/>
      </c>
      <c r="F290" t="str">
        <f>IF(AND(E290="",(C290*A290)&gt;0),"gew","verl")</f>
        <v>verl</v>
      </c>
      <c r="G290" t="str">
        <f>IF(E290="",F290,"")</f>
        <v>verl</v>
      </c>
      <c r="K290" s="24">
        <v>0.70846205900000003</v>
      </c>
      <c r="L290" s="27">
        <f>(K290-A290)^2</f>
        <v>8.4994371042519459E-2</v>
      </c>
      <c r="M290" s="26" t="str">
        <f>IF(AND(K290&gt;-($S$6),K290&lt;($S$6)),"nicht wetten","")</f>
        <v>nicht wetten</v>
      </c>
      <c r="N290" t="str">
        <f>IF(AND(M290="",(K290*A290)&gt;0),"gew","verl")</f>
        <v>verl</v>
      </c>
      <c r="O290" t="str">
        <f t="shared" si="4"/>
        <v/>
      </c>
    </row>
    <row r="291" spans="1:15" x14ac:dyDescent="0.25">
      <c r="A291" s="28">
        <v>2</v>
      </c>
      <c r="C291" s="25">
        <v>1.568578045</v>
      </c>
      <c r="D291" s="25">
        <f>(C291-A291)^2</f>
        <v>0.18612490325602205</v>
      </c>
      <c r="E291" s="25" t="str">
        <f>IF(AND(C291&gt;-($S$6),C291&lt;($S$6)),"nicht wetten","")</f>
        <v/>
      </c>
      <c r="F291" t="str">
        <f>IF(AND(E291="",(C291*A291)&gt;0),"gew","verl")</f>
        <v>gew</v>
      </c>
      <c r="G291" t="str">
        <f>IF(E291="",F291,"")</f>
        <v>gew</v>
      </c>
      <c r="K291" s="24">
        <v>2.2857446700000001</v>
      </c>
      <c r="L291" s="27">
        <f>(K291-A291)^2</f>
        <v>8.1650016433408981E-2</v>
      </c>
      <c r="M291" s="26" t="str">
        <f>IF(AND(K291&gt;-($S$6),K291&lt;($S$6)),"nicht wetten","")</f>
        <v/>
      </c>
      <c r="N291" t="str">
        <f>IF(AND(M291="",(K291*A291)&gt;0),"gew","verl")</f>
        <v>gew</v>
      </c>
      <c r="O291" t="str">
        <f t="shared" si="4"/>
        <v>gew</v>
      </c>
    </row>
    <row r="292" spans="1:15" x14ac:dyDescent="0.25">
      <c r="A292" s="28">
        <v>2</v>
      </c>
      <c r="C292" s="25">
        <v>0.51945540599999995</v>
      </c>
      <c r="D292" s="25">
        <f>(C292-A292)^2</f>
        <v>2.1920122948226246</v>
      </c>
      <c r="E292" s="25" t="str">
        <f>IF(AND(C292&gt;-($S$6),C292&lt;($S$6)),"nicht wetten","")</f>
        <v>nicht wetten</v>
      </c>
      <c r="F292" t="str">
        <f>IF(AND(E292="",(C292*A292)&gt;0),"gew","verl")</f>
        <v>verl</v>
      </c>
      <c r="G292" t="str">
        <f>IF(E292="",F292,"")</f>
        <v/>
      </c>
      <c r="K292" s="24">
        <v>1.1176104499999999</v>
      </c>
      <c r="L292" s="27">
        <f>(K292-A292)^2</f>
        <v>0.77861131794920269</v>
      </c>
      <c r="M292" s="26" t="str">
        <f>IF(AND(K292&gt;-($S$6),K292&lt;($S$6)),"nicht wetten","")</f>
        <v/>
      </c>
      <c r="N292" t="str">
        <f>IF(AND(M292="",(K292*A292)&gt;0),"gew","verl")</f>
        <v>gew</v>
      </c>
      <c r="O292" t="str">
        <f t="shared" si="4"/>
        <v>gew</v>
      </c>
    </row>
    <row r="293" spans="1:15" x14ac:dyDescent="0.25">
      <c r="A293" s="28">
        <v>-1</v>
      </c>
      <c r="C293" s="25">
        <v>-0.11326683799999999</v>
      </c>
      <c r="D293" s="25">
        <f>(C293-A293)^2</f>
        <v>0.78629570059051823</v>
      </c>
      <c r="E293" s="25" t="str">
        <f>IF(AND(C293&gt;-($S$6),C293&lt;($S$6)),"nicht wetten","")</f>
        <v>nicht wetten</v>
      </c>
      <c r="F293" t="str">
        <f>IF(AND(E293="",(C293*A293)&gt;0),"gew","verl")</f>
        <v>verl</v>
      </c>
      <c r="G293" t="str">
        <f>IF(E293="",F293,"")</f>
        <v/>
      </c>
      <c r="K293" s="24">
        <v>-1.6340355900000001</v>
      </c>
      <c r="L293" s="27">
        <f>(K293-A293)^2</f>
        <v>0.40200112938664823</v>
      </c>
      <c r="M293" s="26" t="str">
        <f>IF(AND(K293&gt;-($S$6),K293&lt;($S$6)),"nicht wetten","")</f>
        <v/>
      </c>
      <c r="N293" t="str">
        <f>IF(AND(M293="",(K293*A293)&gt;0),"gew","verl")</f>
        <v>gew</v>
      </c>
      <c r="O293" t="str">
        <f t="shared" si="4"/>
        <v>gew</v>
      </c>
    </row>
    <row r="294" spans="1:15" x14ac:dyDescent="0.25">
      <c r="A294" s="28">
        <v>2</v>
      </c>
      <c r="C294" s="25">
        <v>1.2947726719999999</v>
      </c>
      <c r="D294" s="25">
        <f>(C294-A294)^2</f>
        <v>0.49734558415801972</v>
      </c>
      <c r="E294" s="25" t="str">
        <f>IF(AND(C294&gt;-($S$6),C294&lt;($S$6)),"nicht wetten","")</f>
        <v/>
      </c>
      <c r="F294" t="str">
        <f>IF(AND(E294="",(C294*A294)&gt;0),"gew","verl")</f>
        <v>gew</v>
      </c>
      <c r="G294" t="str">
        <f>IF(E294="",F294,"")</f>
        <v>gew</v>
      </c>
      <c r="K294" s="24">
        <v>2.24576807</v>
      </c>
      <c r="L294" s="27">
        <f>(K294-A294)^2</f>
        <v>6.0401944231524902E-2</v>
      </c>
      <c r="M294" s="26" t="str">
        <f>IF(AND(K294&gt;-($S$6),K294&lt;($S$6)),"nicht wetten","")</f>
        <v/>
      </c>
      <c r="N294" t="str">
        <f>IF(AND(M294="",(K294*A294)&gt;0),"gew","verl")</f>
        <v>gew</v>
      </c>
      <c r="O294" t="str">
        <f t="shared" si="4"/>
        <v>gew</v>
      </c>
    </row>
    <row r="295" spans="1:15" x14ac:dyDescent="0.25">
      <c r="A295" s="28">
        <v>-1</v>
      </c>
      <c r="C295" s="25">
        <v>-0.76109651300000003</v>
      </c>
      <c r="D295" s="25">
        <f>(C295-A295)^2</f>
        <v>5.7074876100759155E-2</v>
      </c>
      <c r="E295" s="25" t="str">
        <f>IF(AND(C295&gt;-($S$6),C295&lt;($S$6)),"nicht wetten","")</f>
        <v>nicht wetten</v>
      </c>
      <c r="F295" t="str">
        <f>IF(AND(E295="",(C295*A295)&gt;0),"gew","verl")</f>
        <v>verl</v>
      </c>
      <c r="G295" t="str">
        <f>IF(E295="",F295,"")</f>
        <v/>
      </c>
      <c r="K295" s="24">
        <v>-0.80958980300000005</v>
      </c>
      <c r="L295" s="27">
        <f>(K295-A295)^2</f>
        <v>3.625604312157879E-2</v>
      </c>
      <c r="M295" s="26" t="str">
        <f>IF(AND(K295&gt;-($S$6),K295&lt;($S$6)),"nicht wetten","")</f>
        <v>nicht wetten</v>
      </c>
      <c r="N295" t="str">
        <f>IF(AND(M295="",(K295*A295)&gt;0),"gew","verl")</f>
        <v>verl</v>
      </c>
      <c r="O295" t="str">
        <f t="shared" si="4"/>
        <v/>
      </c>
    </row>
    <row r="296" spans="1:15" x14ac:dyDescent="0.25">
      <c r="A296" s="28">
        <v>0</v>
      </c>
      <c r="C296" s="25">
        <v>0.55447988500000001</v>
      </c>
      <c r="D296" s="25">
        <f>(C296-A296)^2</f>
        <v>0.30744794286961324</v>
      </c>
      <c r="E296" s="25" t="str">
        <f>IF(AND(C296&gt;-($S$6),C296&lt;($S$6)),"nicht wetten","")</f>
        <v>nicht wetten</v>
      </c>
      <c r="F296" t="str">
        <f>IF(AND(E296="",(C296*A296)&gt;0),"gew","verl")</f>
        <v>verl</v>
      </c>
      <c r="G296" t="str">
        <f>IF(E296="",F296,"")</f>
        <v/>
      </c>
      <c r="K296" s="24">
        <v>2.0605747700000001</v>
      </c>
      <c r="L296" s="27">
        <f>(K296-A296)^2</f>
        <v>4.2459683827605534</v>
      </c>
      <c r="M296" s="26" t="str">
        <f>IF(AND(K296&gt;-($S$6),K296&lt;($S$6)),"nicht wetten","")</f>
        <v/>
      </c>
      <c r="N296" t="str">
        <f>IF(AND(M296="",(K296*A296)&gt;0),"gew","verl")</f>
        <v>verl</v>
      </c>
      <c r="O296" t="str">
        <f t="shared" si="4"/>
        <v>verl</v>
      </c>
    </row>
    <row r="297" spans="1:15" x14ac:dyDescent="0.25">
      <c r="A297" s="28">
        <v>-1</v>
      </c>
      <c r="C297" s="25">
        <v>-1.693426002</v>
      </c>
      <c r="D297" s="25">
        <f>(C297-A297)^2</f>
        <v>0.48083962024970406</v>
      </c>
      <c r="E297" s="25" t="str">
        <f>IF(AND(C297&gt;-($S$6),C297&lt;($S$6)),"nicht wetten","")</f>
        <v/>
      </c>
      <c r="F297" t="str">
        <f>IF(AND(E297="",(C297*A297)&gt;0),"gew","verl")</f>
        <v>gew</v>
      </c>
      <c r="G297" t="str">
        <f>IF(E297="",F297,"")</f>
        <v>gew</v>
      </c>
      <c r="K297" s="24">
        <v>1.02794528</v>
      </c>
      <c r="L297" s="27">
        <f>(K297-A297)^2</f>
        <v>4.1125620586742784</v>
      </c>
      <c r="M297" s="26" t="str">
        <f>IF(AND(K297&gt;-($S$6),K297&lt;($S$6)),"nicht wetten","")</f>
        <v/>
      </c>
      <c r="N297" t="str">
        <f>IF(AND(M297="",(K297*A297)&gt;0),"gew","verl")</f>
        <v>verl</v>
      </c>
      <c r="O297" t="str">
        <f t="shared" si="4"/>
        <v>verl</v>
      </c>
    </row>
    <row r="298" spans="1:15" x14ac:dyDescent="0.25">
      <c r="A298" s="28">
        <v>5</v>
      </c>
      <c r="C298" s="25">
        <v>2.943627303</v>
      </c>
      <c r="D298" s="25">
        <f>(C298-A298)^2</f>
        <v>4.2286686689670541</v>
      </c>
      <c r="E298" s="25" t="str">
        <f>IF(AND(C298&gt;-($S$6),C298&lt;($S$6)),"nicht wetten","")</f>
        <v/>
      </c>
      <c r="F298" t="str">
        <f>IF(AND(E298="",(C298*A298)&gt;0),"gew","verl")</f>
        <v>gew</v>
      </c>
      <c r="G298" t="str">
        <f>IF(E298="",F298,"")</f>
        <v>gew</v>
      </c>
      <c r="K298" s="24">
        <v>5.1761636700000002</v>
      </c>
      <c r="L298" s="27">
        <f>(K298-A298)^2</f>
        <v>3.1033638627868978E-2</v>
      </c>
      <c r="M298" s="26" t="str">
        <f>IF(AND(K298&gt;-($S$6),K298&lt;($S$6)),"nicht wetten","")</f>
        <v/>
      </c>
      <c r="N298" t="str">
        <f>IF(AND(M298="",(K298*A298)&gt;0),"gew","verl")</f>
        <v>gew</v>
      </c>
      <c r="O298" t="str">
        <f t="shared" si="4"/>
        <v>gew</v>
      </c>
    </row>
    <row r="299" spans="1:15" x14ac:dyDescent="0.25">
      <c r="A299" s="28">
        <v>1</v>
      </c>
      <c r="C299" s="25">
        <v>0.67567460800000001</v>
      </c>
      <c r="D299" s="25">
        <f>(C299-A299)^2</f>
        <v>0.10518695989595366</v>
      </c>
      <c r="E299" s="25" t="str">
        <f>IF(AND(C299&gt;-($S$6),C299&lt;($S$6)),"nicht wetten","")</f>
        <v>nicht wetten</v>
      </c>
      <c r="F299" t="str">
        <f>IF(AND(E299="",(C299*A299)&gt;0),"gew","verl")</f>
        <v>verl</v>
      </c>
      <c r="G299" t="str">
        <f>IF(E299="",F299,"")</f>
        <v/>
      </c>
      <c r="K299" s="24">
        <v>2.39534593</v>
      </c>
      <c r="L299" s="27">
        <f>(K299-A299)^2</f>
        <v>1.9469902643675647</v>
      </c>
      <c r="M299" s="26" t="str">
        <f>IF(AND(K299&gt;-($S$6),K299&lt;($S$6)),"nicht wetten","")</f>
        <v/>
      </c>
      <c r="N299" t="str">
        <f>IF(AND(M299="",(K299*A299)&gt;0),"gew","verl")</f>
        <v>gew</v>
      </c>
      <c r="O299" t="str">
        <f t="shared" si="4"/>
        <v>gew</v>
      </c>
    </row>
    <row r="300" spans="1:15" x14ac:dyDescent="0.25">
      <c r="A300" s="28">
        <v>4</v>
      </c>
      <c r="C300" s="25">
        <v>2.3008779029999999</v>
      </c>
      <c r="D300" s="25">
        <f>(C300-A300)^2</f>
        <v>2.8870159005136777</v>
      </c>
      <c r="E300" s="25" t="str">
        <f>IF(AND(C300&gt;-($S$6),C300&lt;($S$6)),"nicht wetten","")</f>
        <v/>
      </c>
      <c r="F300" t="str">
        <f>IF(AND(E300="",(C300*A300)&gt;0),"gew","verl")</f>
        <v>gew</v>
      </c>
      <c r="G300" t="str">
        <f>IF(E300="",F300,"")</f>
        <v>gew</v>
      </c>
      <c r="K300" s="24">
        <v>0.49190711999999998</v>
      </c>
      <c r="L300" s="27">
        <f>(K300-A300)^2</f>
        <v>12.306715654706695</v>
      </c>
      <c r="M300" s="26" t="str">
        <f>IF(AND(K300&gt;-($S$6),K300&lt;($S$6)),"nicht wetten","")</f>
        <v>nicht wetten</v>
      </c>
      <c r="N300" t="str">
        <f>IF(AND(M300="",(K300*A300)&gt;0),"gew","verl")</f>
        <v>verl</v>
      </c>
      <c r="O300" t="str">
        <f t="shared" si="4"/>
        <v/>
      </c>
    </row>
    <row r="301" spans="1:15" x14ac:dyDescent="0.25">
      <c r="A301" s="28">
        <v>2</v>
      </c>
      <c r="C301" s="25">
        <v>1.7701182980000001</v>
      </c>
      <c r="D301" s="25">
        <f>(C301-A301)^2</f>
        <v>5.2845596914416759E-2</v>
      </c>
      <c r="E301" s="25" t="str">
        <f>IF(AND(C301&gt;-($S$6),C301&lt;($S$6)),"nicht wetten","")</f>
        <v/>
      </c>
      <c r="F301" t="str">
        <f>IF(AND(E301="",(C301*A301)&gt;0),"gew","verl")</f>
        <v>gew</v>
      </c>
      <c r="G301" t="str">
        <f>IF(E301="",F301,"")</f>
        <v>gew</v>
      </c>
      <c r="K301" s="24">
        <v>1.82605386</v>
      </c>
      <c r="L301" s="27">
        <f>(K301-A301)^2</f>
        <v>3.025725962089959E-2</v>
      </c>
      <c r="M301" s="26" t="str">
        <f>IF(AND(K301&gt;-($S$6),K301&lt;($S$6)),"nicht wetten","")</f>
        <v/>
      </c>
      <c r="N301" t="str">
        <f>IF(AND(M301="",(K301*A301)&gt;0),"gew","verl")</f>
        <v>gew</v>
      </c>
      <c r="O301" t="str">
        <f t="shared" si="4"/>
        <v>gew</v>
      </c>
    </row>
    <row r="302" spans="1:15" x14ac:dyDescent="0.25">
      <c r="A302" s="28">
        <v>-2</v>
      </c>
      <c r="C302" s="25">
        <v>-1.461113806</v>
      </c>
      <c r="D302" s="25">
        <f>(C302-A302)^2</f>
        <v>0.29039833008380567</v>
      </c>
      <c r="E302" s="25" t="str">
        <f>IF(AND(C302&gt;-($S$6),C302&lt;($S$6)),"nicht wetten","")</f>
        <v/>
      </c>
      <c r="F302" t="str">
        <f>IF(AND(E302="",(C302*A302)&gt;0),"gew","verl")</f>
        <v>gew</v>
      </c>
      <c r="G302" t="str">
        <f>IF(E302="",F302,"")</f>
        <v>gew</v>
      </c>
      <c r="K302" s="24">
        <v>-2.2232863900000002</v>
      </c>
      <c r="L302" s="27">
        <f>(K302-A302)^2</f>
        <v>4.9856811959232174E-2</v>
      </c>
      <c r="M302" s="26" t="str">
        <f>IF(AND(K302&gt;-($S$6),K302&lt;($S$6)),"nicht wetten","")</f>
        <v/>
      </c>
      <c r="N302" t="str">
        <f>IF(AND(M302="",(K302*A302)&gt;0),"gew","verl")</f>
        <v>gew</v>
      </c>
      <c r="O302" t="str">
        <f t="shared" si="4"/>
        <v>gew</v>
      </c>
    </row>
    <row r="303" spans="1:15" x14ac:dyDescent="0.25">
      <c r="A303" s="28">
        <v>-6</v>
      </c>
      <c r="C303" s="25">
        <v>-2.754203178</v>
      </c>
      <c r="D303" s="25">
        <f>(C303-A303)^2</f>
        <v>10.5351970097053</v>
      </c>
      <c r="E303" s="25" t="str">
        <f>IF(AND(C303&gt;-($S$6),C303&lt;($S$6)),"nicht wetten","")</f>
        <v/>
      </c>
      <c r="F303" t="str">
        <f>IF(AND(E303="",(C303*A303)&gt;0),"gew","verl")</f>
        <v>gew</v>
      </c>
      <c r="G303" t="str">
        <f>IF(E303="",F303,"")</f>
        <v>gew</v>
      </c>
      <c r="K303" s="24">
        <v>-4.6079411500000003</v>
      </c>
      <c r="L303" s="27">
        <f>(K303-A303)^2</f>
        <v>1.9378278418633217</v>
      </c>
      <c r="M303" s="26" t="str">
        <f>IF(AND(K303&gt;-($S$6),K303&lt;($S$6)),"nicht wetten","")</f>
        <v/>
      </c>
      <c r="N303" t="str">
        <f>IF(AND(M303="",(K303*A303)&gt;0),"gew","verl")</f>
        <v>gew</v>
      </c>
      <c r="O303" t="str">
        <f t="shared" si="4"/>
        <v>gew</v>
      </c>
    </row>
    <row r="304" spans="1:15" x14ac:dyDescent="0.25">
      <c r="A304" s="28">
        <v>4</v>
      </c>
      <c r="C304" s="25">
        <v>0.61651715900000004</v>
      </c>
      <c r="D304" s="25">
        <f>(C304-A304)^2</f>
        <v>11.447956135341432</v>
      </c>
      <c r="E304" s="25" t="str">
        <f>IF(AND(C304&gt;-($S$6),C304&lt;($S$6)),"nicht wetten","")</f>
        <v>nicht wetten</v>
      </c>
      <c r="F304" t="str">
        <f>IF(AND(E304="",(C304*A304)&gt;0),"gew","verl")</f>
        <v>verl</v>
      </c>
      <c r="G304" t="str">
        <f>IF(E304="",F304,"")</f>
        <v/>
      </c>
      <c r="K304" s="24">
        <v>2.5655748799999998</v>
      </c>
      <c r="L304" s="27">
        <f>(K304-A304)^2</f>
        <v>2.0575754248870148</v>
      </c>
      <c r="M304" s="26" t="str">
        <f>IF(AND(K304&gt;-($S$6),K304&lt;($S$6)),"nicht wetten","")</f>
        <v/>
      </c>
      <c r="N304" t="str">
        <f>IF(AND(M304="",(K304*A304)&gt;0),"gew","verl")</f>
        <v>gew</v>
      </c>
      <c r="O304" t="str">
        <f t="shared" si="4"/>
        <v>gew</v>
      </c>
    </row>
    <row r="305" spans="1:15" x14ac:dyDescent="0.25">
      <c r="A305" s="28">
        <v>0</v>
      </c>
      <c r="C305" s="25">
        <v>-0.30015946900000001</v>
      </c>
      <c r="D305" s="25">
        <f>(C305-A305)^2</f>
        <v>9.0095706830361971E-2</v>
      </c>
      <c r="E305" s="25" t="str">
        <f>IF(AND(C305&gt;-($S$6),C305&lt;($S$6)),"nicht wetten","")</f>
        <v>nicht wetten</v>
      </c>
      <c r="F305" t="str">
        <f>IF(AND(E305="",(C305*A305)&gt;0),"gew","verl")</f>
        <v>verl</v>
      </c>
      <c r="G305" t="str">
        <f>IF(E305="",F305,"")</f>
        <v/>
      </c>
      <c r="K305" s="24">
        <v>-0.114041135</v>
      </c>
      <c r="L305" s="27">
        <f>(K305-A305)^2</f>
        <v>1.3005380472088225E-2</v>
      </c>
      <c r="M305" s="26" t="str">
        <f>IF(AND(K305&gt;-($S$6),K305&lt;($S$6)),"nicht wetten","")</f>
        <v>nicht wetten</v>
      </c>
      <c r="N305" t="str">
        <f>IF(AND(M305="",(K305*A305)&gt;0),"gew","verl")</f>
        <v>verl</v>
      </c>
      <c r="O305" t="str">
        <f t="shared" si="4"/>
        <v/>
      </c>
    </row>
    <row r="306" spans="1:15" x14ac:dyDescent="0.25">
      <c r="A306" s="28">
        <v>1</v>
      </c>
      <c r="C306" s="25">
        <v>0.30930174500000002</v>
      </c>
      <c r="D306" s="25">
        <f>(C306-A306)^2</f>
        <v>0.47706407946004509</v>
      </c>
      <c r="E306" s="25" t="str">
        <f>IF(AND(C306&gt;-($S$6),C306&lt;($S$6)),"nicht wetten","")</f>
        <v>nicht wetten</v>
      </c>
      <c r="F306" t="str">
        <f>IF(AND(E306="",(C306*A306)&gt;0),"gew","verl")</f>
        <v>verl</v>
      </c>
      <c r="G306" t="str">
        <f>IF(E306="",F306,"")</f>
        <v/>
      </c>
      <c r="K306" s="24">
        <v>1.1138093499999999</v>
      </c>
      <c r="L306" s="27">
        <f>(K306-A306)^2</f>
        <v>1.2952568147422482E-2</v>
      </c>
      <c r="M306" s="26" t="str">
        <f>IF(AND(K306&gt;-($S$6),K306&lt;($S$6)),"nicht wetten","")</f>
        <v/>
      </c>
      <c r="N306" t="str">
        <f>IF(AND(M306="",(K306*A306)&gt;0),"gew","verl")</f>
        <v>gew</v>
      </c>
      <c r="O306" t="str">
        <f t="shared" si="4"/>
        <v>gew</v>
      </c>
    </row>
    <row r="307" spans="1:15" x14ac:dyDescent="0.25">
      <c r="A307" s="28">
        <v>0</v>
      </c>
      <c r="C307" s="25">
        <v>-1.1863855210000001</v>
      </c>
      <c r="D307" s="25">
        <f>(C307-A307)^2</f>
        <v>1.4075106044384416</v>
      </c>
      <c r="E307" s="25" t="str">
        <f>IF(AND(C307&gt;-($S$6),C307&lt;($S$6)),"nicht wetten","")</f>
        <v/>
      </c>
      <c r="F307" t="str">
        <f>IF(AND(E307="",(C307*A307)&gt;0),"gew","verl")</f>
        <v>verl</v>
      </c>
      <c r="G307" t="str">
        <f>IF(E307="",F307,"")</f>
        <v>verl</v>
      </c>
      <c r="K307" s="24">
        <v>-8.1218615199999997E-2</v>
      </c>
      <c r="L307" s="27">
        <f>(K307-A307)^2</f>
        <v>6.5964634550056706E-3</v>
      </c>
      <c r="M307" s="26" t="str">
        <f>IF(AND(K307&gt;-($S$6),K307&lt;($S$6)),"nicht wetten","")</f>
        <v>nicht wetten</v>
      </c>
      <c r="N307" t="str">
        <f>IF(AND(M307="",(K307*A307)&gt;0),"gew","verl")</f>
        <v>verl</v>
      </c>
      <c r="O307" t="str">
        <f t="shared" si="4"/>
        <v/>
      </c>
    </row>
    <row r="308" spans="1:15" x14ac:dyDescent="0.25">
      <c r="A308" s="28">
        <v>2</v>
      </c>
      <c r="C308" s="25">
        <v>1.6057487130000001</v>
      </c>
      <c r="D308" s="25">
        <f>(C308-A308)^2</f>
        <v>0.1554340773011563</v>
      </c>
      <c r="E308" s="25" t="str">
        <f>IF(AND(C308&gt;-($S$6),C308&lt;($S$6)),"nicht wetten","")</f>
        <v/>
      </c>
      <c r="F308" t="str">
        <f>IF(AND(E308="",(C308*A308)&gt;0),"gew","verl")</f>
        <v>gew</v>
      </c>
      <c r="G308" t="str">
        <f>IF(E308="",F308,"")</f>
        <v>gew</v>
      </c>
      <c r="K308" s="24">
        <v>3.32033062</v>
      </c>
      <c r="L308" s="27">
        <f>(K308-A308)^2</f>
        <v>1.7432729461095844</v>
      </c>
      <c r="M308" s="26" t="str">
        <f>IF(AND(K308&gt;-($S$6),K308&lt;($S$6)),"nicht wetten","")</f>
        <v/>
      </c>
      <c r="N308" t="str">
        <f>IF(AND(M308="",(K308*A308)&gt;0),"gew","verl")</f>
        <v>gew</v>
      </c>
      <c r="O308" t="str">
        <f t="shared" si="4"/>
        <v>gew</v>
      </c>
    </row>
    <row r="309" spans="1:15" x14ac:dyDescent="0.25">
      <c r="A309" s="28">
        <v>0</v>
      </c>
      <c r="C309" s="25">
        <v>0.28520178299999999</v>
      </c>
      <c r="D309" s="25">
        <f>(C309-A309)^2</f>
        <v>8.1340057026379087E-2</v>
      </c>
      <c r="E309" s="25" t="str">
        <f>IF(AND(C309&gt;-($S$6),C309&lt;($S$6)),"nicht wetten","")</f>
        <v>nicht wetten</v>
      </c>
      <c r="F309" t="str">
        <f>IF(AND(E309="",(C309*A309)&gt;0),"gew","verl")</f>
        <v>verl</v>
      </c>
      <c r="G309" t="str">
        <f>IF(E309="",F309,"")</f>
        <v/>
      </c>
      <c r="K309" s="24">
        <v>0.56782442300000002</v>
      </c>
      <c r="L309" s="27">
        <f>(K309-A309)^2</f>
        <v>0.32242457535528296</v>
      </c>
      <c r="M309" s="26" t="str">
        <f>IF(AND(K309&gt;-($S$6),K309&lt;($S$6)),"nicht wetten","")</f>
        <v>nicht wetten</v>
      </c>
      <c r="N309" t="str">
        <f>IF(AND(M309="",(K309*A309)&gt;0),"gew","verl")</f>
        <v>verl</v>
      </c>
      <c r="O309" t="str">
        <f t="shared" si="4"/>
        <v/>
      </c>
    </row>
    <row r="310" spans="1:15" x14ac:dyDescent="0.25">
      <c r="A310" s="28">
        <v>0</v>
      </c>
      <c r="C310" s="25">
        <v>0.58624218800000005</v>
      </c>
      <c r="D310" s="25">
        <f>(C310-A310)^2</f>
        <v>0.34367990299102741</v>
      </c>
      <c r="E310" s="25" t="str">
        <f>IF(AND(C310&gt;-($S$6),C310&lt;($S$6)),"nicht wetten","")</f>
        <v>nicht wetten</v>
      </c>
      <c r="F310" t="str">
        <f>IF(AND(E310="",(C310*A310)&gt;0),"gew","verl")</f>
        <v>verl</v>
      </c>
      <c r="G310" t="str">
        <f>IF(E310="",F310,"")</f>
        <v/>
      </c>
      <c r="K310" s="24">
        <v>-0.57507687799999996</v>
      </c>
      <c r="L310" s="27">
        <f>(K310-A310)^2</f>
        <v>0.33071341561022682</v>
      </c>
      <c r="M310" s="26" t="str">
        <f>IF(AND(K310&gt;-($S$6),K310&lt;($S$6)),"nicht wetten","")</f>
        <v>nicht wetten</v>
      </c>
      <c r="N310" t="str">
        <f>IF(AND(M310="",(K310*A310)&gt;0),"gew","verl")</f>
        <v>verl</v>
      </c>
      <c r="O310" t="str">
        <f t="shared" si="4"/>
        <v/>
      </c>
    </row>
    <row r="311" spans="1:15" x14ac:dyDescent="0.25">
      <c r="A311" s="28">
        <v>-1</v>
      </c>
      <c r="C311" s="25">
        <v>-0.94201986100000001</v>
      </c>
      <c r="D311" s="25">
        <f>(C311-A311)^2</f>
        <v>3.3616965184593193E-3</v>
      </c>
      <c r="E311" s="25" t="str">
        <f>IF(AND(C311&gt;-($S$6),C311&lt;($S$6)),"nicht wetten","")</f>
        <v>nicht wetten</v>
      </c>
      <c r="F311" t="str">
        <f>IF(AND(E311="",(C311*A311)&gt;0),"gew","verl")</f>
        <v>verl</v>
      </c>
      <c r="G311" t="str">
        <f>IF(E311="",F311,"")</f>
        <v/>
      </c>
      <c r="K311" s="24">
        <v>-2.1113679400000001</v>
      </c>
      <c r="L311" s="27">
        <f>(K311-A311)^2</f>
        <v>1.2351386980598438</v>
      </c>
      <c r="M311" s="26" t="str">
        <f>IF(AND(K311&gt;-($S$6),K311&lt;($S$6)),"nicht wetten","")</f>
        <v/>
      </c>
      <c r="N311" t="str">
        <f>IF(AND(M311="",(K311*A311)&gt;0),"gew","verl")</f>
        <v>gew</v>
      </c>
      <c r="O311" t="str">
        <f t="shared" si="4"/>
        <v>gew</v>
      </c>
    </row>
    <row r="312" spans="1:15" x14ac:dyDescent="0.25">
      <c r="A312" s="28">
        <v>-1</v>
      </c>
      <c r="C312" s="25">
        <v>-0.737287943</v>
      </c>
      <c r="D312" s="25">
        <f>(C312-A312)^2</f>
        <v>6.9017624893171245E-2</v>
      </c>
      <c r="E312" s="25" t="str">
        <f>IF(AND(C312&gt;-($S$6),C312&lt;($S$6)),"nicht wetten","")</f>
        <v>nicht wetten</v>
      </c>
      <c r="F312" t="str">
        <f>IF(AND(E312="",(C312*A312)&gt;0),"gew","verl")</f>
        <v>verl</v>
      </c>
      <c r="G312" t="str">
        <f>IF(E312="",F312,"")</f>
        <v/>
      </c>
      <c r="K312" s="24">
        <v>-0.81707507400000001</v>
      </c>
      <c r="L312" s="27">
        <f>(K312-A312)^2</f>
        <v>3.346152855210547E-2</v>
      </c>
      <c r="M312" s="26" t="str">
        <f>IF(AND(K312&gt;-($S$6),K312&lt;($S$6)),"nicht wetten","")</f>
        <v>nicht wetten</v>
      </c>
      <c r="N312" t="str">
        <f>IF(AND(M312="",(K312*A312)&gt;0),"gew","verl")</f>
        <v>verl</v>
      </c>
      <c r="O312" t="str">
        <f t="shared" si="4"/>
        <v/>
      </c>
    </row>
    <row r="313" spans="1:15" x14ac:dyDescent="0.25">
      <c r="A313" s="28">
        <v>1</v>
      </c>
      <c r="C313" s="25">
        <v>0.99862438200000003</v>
      </c>
      <c r="D313" s="25">
        <f>(C313-A313)^2</f>
        <v>1.8923248819239103E-6</v>
      </c>
      <c r="E313" s="25" t="str">
        <f>IF(AND(C313&gt;-($S$6),C313&lt;($S$6)),"nicht wetten","")</f>
        <v>nicht wetten</v>
      </c>
      <c r="F313" t="str">
        <f>IF(AND(E313="",(C313*A313)&gt;0),"gew","verl")</f>
        <v>verl</v>
      </c>
      <c r="G313" t="str">
        <f>IF(E313="",F313,"")</f>
        <v/>
      </c>
      <c r="K313" s="24">
        <v>1.35823607</v>
      </c>
      <c r="L313" s="27">
        <f>(K313-A313)^2</f>
        <v>0.12833308184904491</v>
      </c>
      <c r="M313" s="26" t="str">
        <f>IF(AND(K313&gt;-($S$6),K313&lt;($S$6)),"nicht wetten","")</f>
        <v/>
      </c>
      <c r="N313" t="str">
        <f>IF(AND(M313="",(K313*A313)&gt;0),"gew","verl")</f>
        <v>gew</v>
      </c>
      <c r="O313" t="str">
        <f t="shared" si="4"/>
        <v>gew</v>
      </c>
    </row>
    <row r="314" spans="1:15" x14ac:dyDescent="0.25">
      <c r="A314" s="28">
        <v>0</v>
      </c>
      <c r="C314" s="25">
        <v>-0.287469894</v>
      </c>
      <c r="D314" s="25">
        <f>(C314-A314)^2</f>
        <v>8.2638939956371241E-2</v>
      </c>
      <c r="E314" s="25" t="str">
        <f>IF(AND(C314&gt;-($S$6),C314&lt;($S$6)),"nicht wetten","")</f>
        <v>nicht wetten</v>
      </c>
      <c r="F314" t="str">
        <f>IF(AND(E314="",(C314*A314)&gt;0),"gew","verl")</f>
        <v>verl</v>
      </c>
      <c r="G314" t="str">
        <f>IF(E314="",F314,"")</f>
        <v/>
      </c>
      <c r="K314" s="24">
        <v>0.17180468099999999</v>
      </c>
      <c r="L314" s="27">
        <f>(K314-A314)^2</f>
        <v>2.9516848413511758E-2</v>
      </c>
      <c r="M314" s="26" t="str">
        <f>IF(AND(K314&gt;-($S$6),K314&lt;($S$6)),"nicht wetten","")</f>
        <v>nicht wetten</v>
      </c>
      <c r="N314" t="str">
        <f>IF(AND(M314="",(K314*A314)&gt;0),"gew","verl")</f>
        <v>verl</v>
      </c>
      <c r="O314" t="str">
        <f t="shared" si="4"/>
        <v/>
      </c>
    </row>
    <row r="315" spans="1:15" x14ac:dyDescent="0.25">
      <c r="A315" s="28">
        <v>0</v>
      </c>
      <c r="C315" s="25">
        <v>1.96926131</v>
      </c>
      <c r="D315" s="25">
        <f>(C315-A315)^2</f>
        <v>3.8779901070629164</v>
      </c>
      <c r="E315" s="25" t="str">
        <f>IF(AND(C315&gt;-($S$6),C315&lt;($S$6)),"nicht wetten","")</f>
        <v/>
      </c>
      <c r="F315" t="str">
        <f>IF(AND(E315="",(C315*A315)&gt;0),"gew","verl")</f>
        <v>verl</v>
      </c>
      <c r="G315" t="str">
        <f>IF(E315="",F315,"")</f>
        <v>verl</v>
      </c>
      <c r="K315" s="24">
        <v>0.82329213599999995</v>
      </c>
      <c r="L315" s="27">
        <f>(K315-A315)^2</f>
        <v>0.67780994119944238</v>
      </c>
      <c r="M315" s="26" t="str">
        <f>IF(AND(K315&gt;-($S$6),K315&lt;($S$6)),"nicht wetten","")</f>
        <v>nicht wetten</v>
      </c>
      <c r="N315" t="str">
        <f>IF(AND(M315="",(K315*A315)&gt;0),"gew","verl")</f>
        <v>verl</v>
      </c>
      <c r="O315" t="str">
        <f t="shared" si="4"/>
        <v/>
      </c>
    </row>
    <row r="316" spans="1:15" x14ac:dyDescent="0.25">
      <c r="A316" s="28">
        <v>1</v>
      </c>
      <c r="C316" s="25">
        <v>0.16266766299999999</v>
      </c>
      <c r="D316" s="25">
        <f>(C316-A316)^2</f>
        <v>0.7011254425858815</v>
      </c>
      <c r="E316" s="25" t="str">
        <f>IF(AND(C316&gt;-($S$6),C316&lt;($S$6)),"nicht wetten","")</f>
        <v>nicht wetten</v>
      </c>
      <c r="F316" t="str">
        <f>IF(AND(E316="",(C316*A316)&gt;0),"gew","verl")</f>
        <v>verl</v>
      </c>
      <c r="G316" t="str">
        <f>IF(E316="",F316,"")</f>
        <v/>
      </c>
      <c r="K316" s="24">
        <v>2.80284405</v>
      </c>
      <c r="L316" s="27">
        <f>(K316-A316)^2</f>
        <v>3.2502466686204028</v>
      </c>
      <c r="M316" s="26" t="str">
        <f>IF(AND(K316&gt;-($S$6),K316&lt;($S$6)),"nicht wetten","")</f>
        <v/>
      </c>
      <c r="N316" t="str">
        <f>IF(AND(M316="",(K316*A316)&gt;0),"gew","verl")</f>
        <v>gew</v>
      </c>
      <c r="O316" t="str">
        <f t="shared" si="4"/>
        <v>gew</v>
      </c>
    </row>
    <row r="317" spans="1:15" x14ac:dyDescent="0.25">
      <c r="A317" s="28">
        <v>1</v>
      </c>
      <c r="C317" s="25">
        <v>0.58942483499999998</v>
      </c>
      <c r="D317" s="25">
        <f>(C317-A317)^2</f>
        <v>0.16857196611477723</v>
      </c>
      <c r="E317" s="25" t="str">
        <f>IF(AND(C317&gt;-($S$6),C317&lt;($S$6)),"nicht wetten","")</f>
        <v>nicht wetten</v>
      </c>
      <c r="F317" t="str">
        <f>IF(AND(E317="",(C317*A317)&gt;0),"gew","verl")</f>
        <v>verl</v>
      </c>
      <c r="G317" t="str">
        <f>IF(E317="",F317,"")</f>
        <v/>
      </c>
      <c r="K317" s="24">
        <v>0.81839752200000004</v>
      </c>
      <c r="L317" s="27">
        <f>(K317-A317)^2</f>
        <v>3.2979460015740467E-2</v>
      </c>
      <c r="M317" s="26" t="str">
        <f>IF(AND(K317&gt;-($S$6),K317&lt;($S$6)),"nicht wetten","")</f>
        <v>nicht wetten</v>
      </c>
      <c r="N317" t="str">
        <f>IF(AND(M317="",(K317*A317)&gt;0),"gew","verl")</f>
        <v>verl</v>
      </c>
      <c r="O317" t="str">
        <f t="shared" si="4"/>
        <v/>
      </c>
    </row>
    <row r="318" spans="1:15" x14ac:dyDescent="0.25">
      <c r="A318" s="28">
        <v>-1</v>
      </c>
      <c r="C318" s="25">
        <v>-0.80601782300000002</v>
      </c>
      <c r="D318" s="25">
        <f>(C318-A318)^2</f>
        <v>3.7629084993659322E-2</v>
      </c>
      <c r="E318" s="25" t="str">
        <f>IF(AND(C318&gt;-($S$6),C318&lt;($S$6)),"nicht wetten","")</f>
        <v>nicht wetten</v>
      </c>
      <c r="F318" t="str">
        <f>IF(AND(E318="",(C318*A318)&gt;0),"gew","verl")</f>
        <v>verl</v>
      </c>
      <c r="G318" t="str">
        <f>IF(E318="",F318,"")</f>
        <v/>
      </c>
      <c r="K318" s="24">
        <v>-1.35156572</v>
      </c>
      <c r="L318" s="27">
        <f>(K318-A318)^2</f>
        <v>0.12359845547911838</v>
      </c>
      <c r="M318" s="26" t="str">
        <f>IF(AND(K318&gt;-($S$6),K318&lt;($S$6)),"nicht wetten","")</f>
        <v/>
      </c>
      <c r="N318" t="str">
        <f>IF(AND(M318="",(K318*A318)&gt;0),"gew","verl")</f>
        <v>gew</v>
      </c>
      <c r="O318" t="str">
        <f t="shared" si="4"/>
        <v>gew</v>
      </c>
    </row>
    <row r="319" spans="1:15" x14ac:dyDescent="0.25">
      <c r="A319" s="28">
        <v>1</v>
      </c>
      <c r="C319" s="25">
        <v>9.3673253999999997E-2</v>
      </c>
      <c r="D319" s="25">
        <f>(C319-A319)^2</f>
        <v>0.82142817051494843</v>
      </c>
      <c r="E319" s="25" t="str">
        <f>IF(AND(C319&gt;-($S$6),C319&lt;($S$6)),"nicht wetten","")</f>
        <v>nicht wetten</v>
      </c>
      <c r="F319" t="str">
        <f>IF(AND(E319="",(C319*A319)&gt;0),"gew","verl")</f>
        <v>verl</v>
      </c>
      <c r="G319" t="str">
        <f>IF(E319="",F319,"")</f>
        <v/>
      </c>
      <c r="K319" s="24">
        <v>0.81005334900000003</v>
      </c>
      <c r="L319" s="27">
        <f>(K319-A319)^2</f>
        <v>3.607973022611579E-2</v>
      </c>
      <c r="M319" s="26" t="str">
        <f>IF(AND(K319&gt;-($S$6),K319&lt;($S$6)),"nicht wetten","")</f>
        <v>nicht wetten</v>
      </c>
      <c r="N319" t="str">
        <f>IF(AND(M319="",(K319*A319)&gt;0),"gew","verl")</f>
        <v>verl</v>
      </c>
      <c r="O319" t="str">
        <f t="shared" si="4"/>
        <v/>
      </c>
    </row>
    <row r="320" spans="1:15" x14ac:dyDescent="0.25">
      <c r="A320" s="28">
        <v>0</v>
      </c>
      <c r="C320" s="25">
        <v>-9.4698218000000001E-2</v>
      </c>
      <c r="D320" s="25">
        <f>(C320-A320)^2</f>
        <v>8.9677524923755247E-3</v>
      </c>
      <c r="E320" s="25" t="str">
        <f>IF(AND(C320&gt;-($S$6),C320&lt;($S$6)),"nicht wetten","")</f>
        <v>nicht wetten</v>
      </c>
      <c r="F320" t="str">
        <f>IF(AND(E320="",(C320*A320)&gt;0),"gew","verl")</f>
        <v>verl</v>
      </c>
      <c r="G320" t="str">
        <f>IF(E320="",F320,"")</f>
        <v/>
      </c>
      <c r="K320" s="24">
        <v>7.8232400100000004E-4</v>
      </c>
      <c r="L320" s="27">
        <f>(K320-A320)^2</f>
        <v>6.120308425406481E-7</v>
      </c>
      <c r="M320" s="26" t="str">
        <f>IF(AND(K320&gt;-($S$6),K320&lt;($S$6)),"nicht wetten","")</f>
        <v>nicht wetten</v>
      </c>
      <c r="N320" t="str">
        <f>IF(AND(M320="",(K320*A320)&gt;0),"gew","verl")</f>
        <v>verl</v>
      </c>
      <c r="O320" t="str">
        <f t="shared" si="4"/>
        <v/>
      </c>
    </row>
    <row r="321" spans="1:15" x14ac:dyDescent="0.25">
      <c r="A321" s="28">
        <v>2</v>
      </c>
      <c r="C321" s="25">
        <v>1.8370431899999999</v>
      </c>
      <c r="D321" s="25">
        <f>(C321-A321)^2</f>
        <v>2.6554921925376122E-2</v>
      </c>
      <c r="E321" s="25" t="str">
        <f>IF(AND(C321&gt;-($S$6),C321&lt;($S$6)),"nicht wetten","")</f>
        <v/>
      </c>
      <c r="F321" t="str">
        <f>IF(AND(E321="",(C321*A321)&gt;0),"gew","verl")</f>
        <v>gew</v>
      </c>
      <c r="G321" t="str">
        <f>IF(E321="",F321,"")</f>
        <v>gew</v>
      </c>
      <c r="K321" s="24">
        <v>2.2469005599999998</v>
      </c>
      <c r="L321" s="27">
        <f>(K321-A321)^2</f>
        <v>6.0959886528313516E-2</v>
      </c>
      <c r="M321" s="26" t="str">
        <f>IF(AND(K321&gt;-($S$6),K321&lt;($S$6)),"nicht wetten","")</f>
        <v/>
      </c>
      <c r="N321" t="str">
        <f>IF(AND(M321="",(K321*A321)&gt;0),"gew","verl")</f>
        <v>gew</v>
      </c>
      <c r="O321" t="str">
        <f t="shared" si="4"/>
        <v>gew</v>
      </c>
    </row>
    <row r="322" spans="1:15" x14ac:dyDescent="0.25">
      <c r="A322" s="28">
        <v>2</v>
      </c>
      <c r="C322" s="25">
        <v>1.08880559</v>
      </c>
      <c r="D322" s="25">
        <f>(C322-A322)^2</f>
        <v>0.83027525281524817</v>
      </c>
      <c r="E322" s="25" t="str">
        <f>IF(AND(C322&gt;-($S$6),C322&lt;($S$6)),"nicht wetten","")</f>
        <v/>
      </c>
      <c r="F322" t="str">
        <f>IF(AND(E322="",(C322*A322)&gt;0),"gew","verl")</f>
        <v>gew</v>
      </c>
      <c r="G322" t="str">
        <f>IF(E322="",F322,"")</f>
        <v>gew</v>
      </c>
      <c r="K322" s="24">
        <v>2.4970831900000001</v>
      </c>
      <c r="L322" s="27">
        <f>(K322-A322)^2</f>
        <v>0.24709169778057621</v>
      </c>
      <c r="M322" s="26" t="str">
        <f>IF(AND(K322&gt;-($S$6),K322&lt;($S$6)),"nicht wetten","")</f>
        <v/>
      </c>
      <c r="N322" t="str">
        <f>IF(AND(M322="",(K322*A322)&gt;0),"gew","verl")</f>
        <v>gew</v>
      </c>
      <c r="O322" t="str">
        <f t="shared" ref="O322:O385" si="5">IF(M322="",N322,"")</f>
        <v>gew</v>
      </c>
    </row>
    <row r="323" spans="1:15" x14ac:dyDescent="0.25">
      <c r="A323" s="28">
        <v>-1</v>
      </c>
      <c r="C323" s="25">
        <v>-0.28970154300000001</v>
      </c>
      <c r="D323" s="25">
        <f>(C323-A323)^2</f>
        <v>0.50452389801658071</v>
      </c>
      <c r="E323" s="25" t="str">
        <f>IF(AND(C323&gt;-($S$6),C323&lt;($S$6)),"nicht wetten","")</f>
        <v>nicht wetten</v>
      </c>
      <c r="F323" t="str">
        <f>IF(AND(E323="",(C323*A323)&gt;0),"gew","verl")</f>
        <v>verl</v>
      </c>
      <c r="G323" t="str">
        <f>IF(E323="",F323,"")</f>
        <v/>
      </c>
      <c r="K323" s="24">
        <v>-1.28489268</v>
      </c>
      <c r="L323" s="27">
        <f>(K323-A323)^2</f>
        <v>8.1163839117582404E-2</v>
      </c>
      <c r="M323" s="26" t="str">
        <f>IF(AND(K323&gt;-($S$6),K323&lt;($S$6)),"nicht wetten","")</f>
        <v/>
      </c>
      <c r="N323" t="str">
        <f>IF(AND(M323="",(K323*A323)&gt;0),"gew","verl")</f>
        <v>gew</v>
      </c>
      <c r="O323" t="str">
        <f t="shared" si="5"/>
        <v>gew</v>
      </c>
    </row>
    <row r="324" spans="1:15" x14ac:dyDescent="0.25">
      <c r="A324" s="28">
        <v>-2</v>
      </c>
      <c r="C324" s="25">
        <v>-1.1523029709999999</v>
      </c>
      <c r="D324" s="25">
        <f>(C324-A324)^2</f>
        <v>0.718590252975427</v>
      </c>
      <c r="E324" s="25" t="str">
        <f>IF(AND(C324&gt;-($S$6),C324&lt;($S$6)),"nicht wetten","")</f>
        <v/>
      </c>
      <c r="F324" t="str">
        <f>IF(AND(E324="",(C324*A324)&gt;0),"gew","verl")</f>
        <v>gew</v>
      </c>
      <c r="G324" t="str">
        <f>IF(E324="",F324,"")</f>
        <v>gew</v>
      </c>
      <c r="K324" s="24">
        <v>-1.6336633</v>
      </c>
      <c r="L324" s="27">
        <f>(K324-A324)^2</f>
        <v>0.13420257776688996</v>
      </c>
      <c r="M324" s="26" t="str">
        <f>IF(AND(K324&gt;-($S$6),K324&lt;($S$6)),"nicht wetten","")</f>
        <v/>
      </c>
      <c r="N324" t="str">
        <f>IF(AND(M324="",(K324*A324)&gt;0),"gew","verl")</f>
        <v>gew</v>
      </c>
      <c r="O324" t="str">
        <f t="shared" si="5"/>
        <v>gew</v>
      </c>
    </row>
    <row r="325" spans="1:15" x14ac:dyDescent="0.25">
      <c r="A325" s="28">
        <v>1</v>
      </c>
      <c r="C325" s="25">
        <v>0.27739102500000001</v>
      </c>
      <c r="D325" s="25">
        <f>(C325-A325)^2</f>
        <v>0.52216373075055056</v>
      </c>
      <c r="E325" s="25" t="str">
        <f>IF(AND(C325&gt;-($S$6),C325&lt;($S$6)),"nicht wetten","")</f>
        <v>nicht wetten</v>
      </c>
      <c r="F325" t="str">
        <f>IF(AND(E325="",(C325*A325)&gt;0),"gew","verl")</f>
        <v>verl</v>
      </c>
      <c r="G325" t="str">
        <f>IF(E325="",F325,"")</f>
        <v/>
      </c>
      <c r="K325" s="24">
        <v>0.52652966999999995</v>
      </c>
      <c r="L325" s="27">
        <f>(K325-A325)^2</f>
        <v>0.22417415339030894</v>
      </c>
      <c r="M325" s="26" t="str">
        <f>IF(AND(K325&gt;-($S$6),K325&lt;($S$6)),"nicht wetten","")</f>
        <v>nicht wetten</v>
      </c>
      <c r="N325" t="str">
        <f>IF(AND(M325="",(K325*A325)&gt;0),"gew","verl")</f>
        <v>verl</v>
      </c>
      <c r="O325" t="str">
        <f t="shared" si="5"/>
        <v/>
      </c>
    </row>
    <row r="326" spans="1:15" x14ac:dyDescent="0.25">
      <c r="A326" s="28">
        <v>-1</v>
      </c>
      <c r="C326" s="25">
        <v>-0.34637115600000001</v>
      </c>
      <c r="D326" s="25">
        <f>(C326-A326)^2</f>
        <v>0.42723066570877632</v>
      </c>
      <c r="E326" s="25" t="str">
        <f>IF(AND(C326&gt;-($S$6),C326&lt;($S$6)),"nicht wetten","")</f>
        <v>nicht wetten</v>
      </c>
      <c r="F326" t="str">
        <f>IF(AND(E326="",(C326*A326)&gt;0),"gew","verl")</f>
        <v>verl</v>
      </c>
      <c r="G326" t="str">
        <f>IF(E326="",F326,"")</f>
        <v/>
      </c>
      <c r="K326" s="24">
        <v>-0.54638695699999995</v>
      </c>
      <c r="L326" s="27">
        <f>(K326-A326)^2</f>
        <v>0.2057647927797199</v>
      </c>
      <c r="M326" s="26" t="str">
        <f>IF(AND(K326&gt;-($S$6),K326&lt;($S$6)),"nicht wetten","")</f>
        <v>nicht wetten</v>
      </c>
      <c r="N326" t="str">
        <f>IF(AND(M326="",(K326*A326)&gt;0),"gew","verl")</f>
        <v>verl</v>
      </c>
      <c r="O326" t="str">
        <f t="shared" si="5"/>
        <v/>
      </c>
    </row>
    <row r="327" spans="1:15" x14ac:dyDescent="0.25">
      <c r="A327" s="28">
        <v>-2</v>
      </c>
      <c r="C327" s="25">
        <v>-0.88466163900000006</v>
      </c>
      <c r="D327" s="25">
        <f>(C327-A327)^2</f>
        <v>1.2439796595181665</v>
      </c>
      <c r="E327" s="25" t="str">
        <f>IF(AND(C327&gt;-($S$6),C327&lt;($S$6)),"nicht wetten","")</f>
        <v>nicht wetten</v>
      </c>
      <c r="F327" t="str">
        <f>IF(AND(E327="",(C327*A327)&gt;0),"gew","verl")</f>
        <v>verl</v>
      </c>
      <c r="G327" t="str">
        <f>IF(E327="",F327,"")</f>
        <v/>
      </c>
      <c r="K327" s="24">
        <v>-1.55690777</v>
      </c>
      <c r="L327" s="27">
        <f>(K327-A327)^2</f>
        <v>0.19633072428637288</v>
      </c>
      <c r="M327" s="26" t="str">
        <f>IF(AND(K327&gt;-($S$6),K327&lt;($S$6)),"nicht wetten","")</f>
        <v/>
      </c>
      <c r="N327" t="str">
        <f>IF(AND(M327="",(K327*A327)&gt;0),"gew","verl")</f>
        <v>gew</v>
      </c>
      <c r="O327" t="str">
        <f t="shared" si="5"/>
        <v>gew</v>
      </c>
    </row>
    <row r="328" spans="1:15" x14ac:dyDescent="0.25">
      <c r="A328" s="28">
        <v>2</v>
      </c>
      <c r="C328" s="25">
        <v>1.2396578490000001</v>
      </c>
      <c r="D328" s="25">
        <f>(C328-A328)^2</f>
        <v>0.57812018658730668</v>
      </c>
      <c r="E328" s="25" t="str">
        <f>IF(AND(C328&gt;-($S$6),C328&lt;($S$6)),"nicht wetten","")</f>
        <v/>
      </c>
      <c r="F328" t="str">
        <f>IF(AND(E328="",(C328*A328)&gt;0),"gew","verl")</f>
        <v>gew</v>
      </c>
      <c r="G328" t="str">
        <f>IF(E328="",F328,"")</f>
        <v>gew</v>
      </c>
      <c r="K328" s="24">
        <v>2.1916150999999999</v>
      </c>
      <c r="L328" s="27">
        <f>(K328-A328)^2</f>
        <v>3.6716346548009975E-2</v>
      </c>
      <c r="M328" s="26" t="str">
        <f>IF(AND(K328&gt;-($S$6),K328&lt;($S$6)),"nicht wetten","")</f>
        <v/>
      </c>
      <c r="N328" t="str">
        <f>IF(AND(M328="",(K328*A328)&gt;0),"gew","verl")</f>
        <v>gew</v>
      </c>
      <c r="O328" t="str">
        <f t="shared" si="5"/>
        <v>gew</v>
      </c>
    </row>
    <row r="329" spans="1:15" x14ac:dyDescent="0.25">
      <c r="A329" s="28">
        <v>-1</v>
      </c>
      <c r="C329" s="25">
        <v>-0.87908744599999999</v>
      </c>
      <c r="D329" s="25">
        <f>(C329-A329)^2</f>
        <v>1.4619845714802918E-2</v>
      </c>
      <c r="E329" s="25" t="str">
        <f>IF(AND(C329&gt;-($S$6),C329&lt;($S$6)),"nicht wetten","")</f>
        <v>nicht wetten</v>
      </c>
      <c r="F329" t="str">
        <f>IF(AND(E329="",(C329*A329)&gt;0),"gew","verl")</f>
        <v>verl</v>
      </c>
      <c r="G329" t="str">
        <f>IF(E329="",F329,"")</f>
        <v/>
      </c>
      <c r="K329" s="24">
        <v>-2.8995230200000002</v>
      </c>
      <c r="L329" s="27">
        <f>(K329-A329)^2</f>
        <v>3.608187703509921</v>
      </c>
      <c r="M329" s="26" t="str">
        <f>IF(AND(K329&gt;-($S$6),K329&lt;($S$6)),"nicht wetten","")</f>
        <v/>
      </c>
      <c r="N329" t="str">
        <f>IF(AND(M329="",(K329*A329)&gt;0),"gew","verl")</f>
        <v>gew</v>
      </c>
      <c r="O329" t="str">
        <f t="shared" si="5"/>
        <v>gew</v>
      </c>
    </row>
    <row r="330" spans="1:15" x14ac:dyDescent="0.25">
      <c r="A330" s="28">
        <v>2</v>
      </c>
      <c r="C330" s="25">
        <v>1.2660536840000001</v>
      </c>
      <c r="D330" s="25">
        <f>(C330-A330)^2</f>
        <v>0.53867719476997178</v>
      </c>
      <c r="E330" s="25" t="str">
        <f>IF(AND(C330&gt;-($S$6),C330&lt;($S$6)),"nicht wetten","")</f>
        <v/>
      </c>
      <c r="F330" t="str">
        <f>IF(AND(E330="",(C330*A330)&gt;0),"gew","verl")</f>
        <v>gew</v>
      </c>
      <c r="G330" t="str">
        <f>IF(E330="",F330,"")</f>
        <v>gew</v>
      </c>
      <c r="K330" s="24">
        <v>0.54406338899999995</v>
      </c>
      <c r="L330" s="27">
        <f>(K330-A330)^2</f>
        <v>2.1197514152501653</v>
      </c>
      <c r="M330" s="26" t="str">
        <f>IF(AND(K330&gt;-($S$6),K330&lt;($S$6)),"nicht wetten","")</f>
        <v>nicht wetten</v>
      </c>
      <c r="N330" t="str">
        <f>IF(AND(M330="",(K330*A330)&gt;0),"gew","verl")</f>
        <v>verl</v>
      </c>
      <c r="O330" t="str">
        <f t="shared" si="5"/>
        <v/>
      </c>
    </row>
    <row r="331" spans="1:15" x14ac:dyDescent="0.25">
      <c r="A331" s="28">
        <v>-1</v>
      </c>
      <c r="C331" s="25">
        <v>-0.272798235</v>
      </c>
      <c r="D331" s="25">
        <f>(C331-A331)^2</f>
        <v>0.5288224070191152</v>
      </c>
      <c r="E331" s="25" t="str">
        <f>IF(AND(C331&gt;-($S$6),C331&lt;($S$6)),"nicht wetten","")</f>
        <v>nicht wetten</v>
      </c>
      <c r="F331" t="str">
        <f>IF(AND(E331="",(C331*A331)&gt;0),"gew","verl")</f>
        <v>verl</v>
      </c>
      <c r="G331" t="str">
        <f>IF(E331="",F331,"")</f>
        <v/>
      </c>
      <c r="K331" s="24">
        <v>-1.24271989</v>
      </c>
      <c r="L331" s="27">
        <f>(K331-A331)^2</f>
        <v>5.8912945001612121E-2</v>
      </c>
      <c r="M331" s="26" t="str">
        <f>IF(AND(K331&gt;-($S$6),K331&lt;($S$6)),"nicht wetten","")</f>
        <v/>
      </c>
      <c r="N331" t="str">
        <f>IF(AND(M331="",(K331*A331)&gt;0),"gew","verl")</f>
        <v>gew</v>
      </c>
      <c r="O331" t="str">
        <f t="shared" si="5"/>
        <v>gew</v>
      </c>
    </row>
    <row r="332" spans="1:15" x14ac:dyDescent="0.25">
      <c r="A332" s="28">
        <v>3</v>
      </c>
      <c r="C332" s="25">
        <v>1.5537817380000001</v>
      </c>
      <c r="D332" s="25">
        <f>(C332-A332)^2</f>
        <v>2.0915472613423005</v>
      </c>
      <c r="E332" s="25" t="str">
        <f>IF(AND(C332&gt;-($S$6),C332&lt;($S$6)),"nicht wetten","")</f>
        <v/>
      </c>
      <c r="F332" t="str">
        <f>IF(AND(E332="",(C332*A332)&gt;0),"gew","verl")</f>
        <v>gew</v>
      </c>
      <c r="G332" t="str">
        <f>IF(E332="",F332,"")</f>
        <v>gew</v>
      </c>
      <c r="K332" s="24">
        <v>2.9336934100000001</v>
      </c>
      <c r="L332" s="27">
        <f>(K332-A332)^2</f>
        <v>4.396563877428092E-3</v>
      </c>
      <c r="M332" s="26" t="str">
        <f>IF(AND(K332&gt;-($S$6),K332&lt;($S$6)),"nicht wetten","")</f>
        <v/>
      </c>
      <c r="N332" t="str">
        <f>IF(AND(M332="",(K332*A332)&gt;0),"gew","verl")</f>
        <v>gew</v>
      </c>
      <c r="O332" t="str">
        <f t="shared" si="5"/>
        <v>gew</v>
      </c>
    </row>
    <row r="333" spans="1:15" x14ac:dyDescent="0.25">
      <c r="A333" s="28">
        <v>-1</v>
      </c>
      <c r="C333" s="25">
        <v>-0.68762573800000004</v>
      </c>
      <c r="D333" s="25">
        <f>(C333-A333)^2</f>
        <v>9.7577679560044622E-2</v>
      </c>
      <c r="E333" s="25" t="str">
        <f>IF(AND(C333&gt;-($S$6),C333&lt;($S$6)),"nicht wetten","")</f>
        <v>nicht wetten</v>
      </c>
      <c r="F333" t="str">
        <f>IF(AND(E333="",(C333*A333)&gt;0),"gew","verl")</f>
        <v>verl</v>
      </c>
      <c r="G333" t="str">
        <f>IF(E333="",F333,"")</f>
        <v/>
      </c>
      <c r="K333" s="24">
        <v>-0.61586558800000002</v>
      </c>
      <c r="L333" s="27">
        <f>(K333-A333)^2</f>
        <v>0.14755924648258573</v>
      </c>
      <c r="M333" s="26" t="str">
        <f>IF(AND(K333&gt;-($S$6),K333&lt;($S$6)),"nicht wetten","")</f>
        <v>nicht wetten</v>
      </c>
      <c r="N333" t="str">
        <f>IF(AND(M333="",(K333*A333)&gt;0),"gew","verl")</f>
        <v>verl</v>
      </c>
      <c r="O333" t="str">
        <f t="shared" si="5"/>
        <v/>
      </c>
    </row>
    <row r="334" spans="1:15" x14ac:dyDescent="0.25">
      <c r="A334" s="28">
        <v>-3</v>
      </c>
      <c r="C334" s="25">
        <v>-1.1733356399999999</v>
      </c>
      <c r="D334" s="25">
        <f>(C334-A334)^2</f>
        <v>3.33670268409421</v>
      </c>
      <c r="E334" s="25" t="str">
        <f>IF(AND(C334&gt;-($S$6),C334&lt;($S$6)),"nicht wetten","")</f>
        <v/>
      </c>
      <c r="F334" t="str">
        <f>IF(AND(E334="",(C334*A334)&gt;0),"gew","verl")</f>
        <v>gew</v>
      </c>
      <c r="G334" t="str">
        <f>IF(E334="",F334,"")</f>
        <v>gew</v>
      </c>
      <c r="K334" s="24">
        <v>-2.82060456</v>
      </c>
      <c r="L334" s="27">
        <f>(K334-A334)^2</f>
        <v>3.2182723892793585E-2</v>
      </c>
      <c r="M334" s="26" t="str">
        <f>IF(AND(K334&gt;-($S$6),K334&lt;($S$6)),"nicht wetten","")</f>
        <v/>
      </c>
      <c r="N334" t="str">
        <f>IF(AND(M334="",(K334*A334)&gt;0),"gew","verl")</f>
        <v>gew</v>
      </c>
      <c r="O334" t="str">
        <f t="shared" si="5"/>
        <v>gew</v>
      </c>
    </row>
    <row r="335" spans="1:15" x14ac:dyDescent="0.25">
      <c r="A335" s="28">
        <v>1</v>
      </c>
      <c r="C335" s="25">
        <v>1.345518005</v>
      </c>
      <c r="D335" s="25">
        <f>(C335-A335)^2</f>
        <v>0.11938269177918</v>
      </c>
      <c r="E335" s="25" t="str">
        <f>IF(AND(C335&gt;-($S$6),C335&lt;($S$6)),"nicht wetten","")</f>
        <v/>
      </c>
      <c r="F335" t="str">
        <f>IF(AND(E335="",(C335*A335)&gt;0),"gew","verl")</f>
        <v>gew</v>
      </c>
      <c r="G335" t="str">
        <f>IF(E335="",F335,"")</f>
        <v>gew</v>
      </c>
      <c r="K335" s="24">
        <v>1.5559495699999999</v>
      </c>
      <c r="L335" s="27">
        <f>(K335-A335)^2</f>
        <v>0.30907992438318477</v>
      </c>
      <c r="M335" s="26" t="str">
        <f>IF(AND(K335&gt;-($S$6),K335&lt;($S$6)),"nicht wetten","")</f>
        <v/>
      </c>
      <c r="N335" t="str">
        <f>IF(AND(M335="",(K335*A335)&gt;0),"gew","verl")</f>
        <v>gew</v>
      </c>
      <c r="O335" t="str">
        <f t="shared" si="5"/>
        <v>gew</v>
      </c>
    </row>
    <row r="336" spans="1:15" x14ac:dyDescent="0.25">
      <c r="A336" s="28">
        <v>-2</v>
      </c>
      <c r="C336" s="25">
        <v>5.8383432999999998E-2</v>
      </c>
      <c r="D336" s="25">
        <f>(C336-A336)^2</f>
        <v>4.2369423572488651</v>
      </c>
      <c r="E336" s="25" t="str">
        <f>IF(AND(C336&gt;-($S$6),C336&lt;($S$6)),"nicht wetten","")</f>
        <v>nicht wetten</v>
      </c>
      <c r="F336" t="str">
        <f>IF(AND(E336="",(C336*A336)&gt;0),"gew","verl")</f>
        <v>verl</v>
      </c>
      <c r="G336" t="str">
        <f>IF(E336="",F336,"")</f>
        <v/>
      </c>
      <c r="K336" s="24">
        <v>-0.75712794100000003</v>
      </c>
      <c r="L336" s="27">
        <f>(K336-A336)^2</f>
        <v>1.5447309550428994</v>
      </c>
      <c r="M336" s="26" t="str">
        <f>IF(AND(K336&gt;-($S$6),K336&lt;($S$6)),"nicht wetten","")</f>
        <v>nicht wetten</v>
      </c>
      <c r="N336" t="str">
        <f>IF(AND(M336="",(K336*A336)&gt;0),"gew","verl")</f>
        <v>verl</v>
      </c>
      <c r="O336" t="str">
        <f t="shared" si="5"/>
        <v/>
      </c>
    </row>
    <row r="337" spans="1:15" x14ac:dyDescent="0.25">
      <c r="A337" s="28">
        <v>4</v>
      </c>
      <c r="C337" s="25">
        <v>1.795419407</v>
      </c>
      <c r="D337" s="25">
        <f>(C337-A337)^2</f>
        <v>4.8601755910322328</v>
      </c>
      <c r="E337" s="25" t="str">
        <f>IF(AND(C337&gt;-($S$6),C337&lt;($S$6)),"nicht wetten","")</f>
        <v/>
      </c>
      <c r="F337" t="str">
        <f>IF(AND(E337="",(C337*A337)&gt;0),"gew","verl")</f>
        <v>gew</v>
      </c>
      <c r="G337" t="str">
        <f>IF(E337="",F337,"")</f>
        <v>gew</v>
      </c>
      <c r="K337" s="24">
        <v>1.40012443</v>
      </c>
      <c r="L337" s="27">
        <f>(K337-A337)^2</f>
        <v>6.7593529794828253</v>
      </c>
      <c r="M337" s="26" t="str">
        <f>IF(AND(K337&gt;-($S$6),K337&lt;($S$6)),"nicht wetten","")</f>
        <v/>
      </c>
      <c r="N337" t="str">
        <f>IF(AND(M337="",(K337*A337)&gt;0),"gew","verl")</f>
        <v>gew</v>
      </c>
      <c r="O337" t="str">
        <f t="shared" si="5"/>
        <v>gew</v>
      </c>
    </row>
    <row r="338" spans="1:15" x14ac:dyDescent="0.25">
      <c r="A338" s="28">
        <v>-1</v>
      </c>
      <c r="C338" s="25">
        <v>-0.969587109</v>
      </c>
      <c r="D338" s="25">
        <f>(C338-A338)^2</f>
        <v>9.2494393897788081E-4</v>
      </c>
      <c r="E338" s="25" t="str">
        <f>IF(AND(C338&gt;-($S$6),C338&lt;($S$6)),"nicht wetten","")</f>
        <v>nicht wetten</v>
      </c>
      <c r="F338" t="str">
        <f>IF(AND(E338="",(C338*A338)&gt;0),"gew","verl")</f>
        <v>verl</v>
      </c>
      <c r="G338" t="str">
        <f>IF(E338="",F338,"")</f>
        <v/>
      </c>
      <c r="K338" s="24">
        <v>-4.3379297299999999</v>
      </c>
      <c r="L338" s="27">
        <f>(K338-A338)^2</f>
        <v>11.141774882417872</v>
      </c>
      <c r="M338" s="26" t="str">
        <f>IF(AND(K338&gt;-($S$6),K338&lt;($S$6)),"nicht wetten","")</f>
        <v/>
      </c>
      <c r="N338" t="str">
        <f>IF(AND(M338="",(K338*A338)&gt;0),"gew","verl")</f>
        <v>gew</v>
      </c>
      <c r="O338" t="str">
        <f t="shared" si="5"/>
        <v>gew</v>
      </c>
    </row>
    <row r="339" spans="1:15" x14ac:dyDescent="0.25">
      <c r="A339" s="28">
        <v>3</v>
      </c>
      <c r="C339" s="25">
        <v>-0.60235206100000005</v>
      </c>
      <c r="D339" s="25">
        <f>(C339-A339)^2</f>
        <v>12.976940371390947</v>
      </c>
      <c r="E339" s="25" t="str">
        <f>IF(AND(C339&gt;-($S$6),C339&lt;($S$6)),"nicht wetten","")</f>
        <v>nicht wetten</v>
      </c>
      <c r="F339" t="str">
        <f>IF(AND(E339="",(C339*A339)&gt;0),"gew","verl")</f>
        <v>verl</v>
      </c>
      <c r="G339" t="str">
        <f>IF(E339="",F339,"")</f>
        <v/>
      </c>
      <c r="K339" s="24">
        <v>1.8544791899999999</v>
      </c>
      <c r="L339" s="27">
        <f>(K339-A339)^2</f>
        <v>1.3122179261430562</v>
      </c>
      <c r="M339" s="26" t="str">
        <f>IF(AND(K339&gt;-($S$6),K339&lt;($S$6)),"nicht wetten","")</f>
        <v/>
      </c>
      <c r="N339" t="str">
        <f>IF(AND(M339="",(K339*A339)&gt;0),"gew","verl")</f>
        <v>gew</v>
      </c>
      <c r="O339" t="str">
        <f t="shared" si="5"/>
        <v>gew</v>
      </c>
    </row>
    <row r="340" spans="1:15" x14ac:dyDescent="0.25">
      <c r="A340" s="28">
        <v>2</v>
      </c>
      <c r="C340" s="25">
        <v>1.0118375040000001</v>
      </c>
      <c r="D340" s="25">
        <f>(C340-A340)^2</f>
        <v>0.97646511850094986</v>
      </c>
      <c r="E340" s="25" t="str">
        <f>IF(AND(C340&gt;-($S$6),C340&lt;($S$6)),"nicht wetten","")</f>
        <v/>
      </c>
      <c r="F340" t="str">
        <f>IF(AND(E340="",(C340*A340)&gt;0),"gew","verl")</f>
        <v>gew</v>
      </c>
      <c r="G340" t="str">
        <f>IF(E340="",F340,"")</f>
        <v>gew</v>
      </c>
      <c r="K340" s="24">
        <v>1.8656985800000001</v>
      </c>
      <c r="L340" s="27">
        <f>(K340-A340)^2</f>
        <v>1.8036871414016373E-2</v>
      </c>
      <c r="M340" s="26" t="str">
        <f>IF(AND(K340&gt;-($S$6),K340&lt;($S$6)),"nicht wetten","")</f>
        <v/>
      </c>
      <c r="N340" t="str">
        <f>IF(AND(M340="",(K340*A340)&gt;0),"gew","verl")</f>
        <v>gew</v>
      </c>
      <c r="O340" t="str">
        <f t="shared" si="5"/>
        <v>gew</v>
      </c>
    </row>
    <row r="341" spans="1:15" x14ac:dyDescent="0.25">
      <c r="A341" s="28">
        <v>-6</v>
      </c>
      <c r="C341" s="25">
        <v>-3.830006848</v>
      </c>
      <c r="D341" s="25">
        <f>(C341-A341)^2</f>
        <v>4.7088702797268951</v>
      </c>
      <c r="E341" s="25" t="str">
        <f>IF(AND(C341&gt;-($S$6),C341&lt;($S$6)),"nicht wetten","")</f>
        <v/>
      </c>
      <c r="F341" t="str">
        <f>IF(AND(E341="",(C341*A341)&gt;0),"gew","verl")</f>
        <v>gew</v>
      </c>
      <c r="G341" t="str">
        <f>IF(E341="",F341,"")</f>
        <v>gew</v>
      </c>
      <c r="K341" s="24">
        <v>-6.5903429999999998</v>
      </c>
      <c r="L341" s="27">
        <f>(K341-A341)^2</f>
        <v>0.3485048576489998</v>
      </c>
      <c r="M341" s="26" t="str">
        <f>IF(AND(K341&gt;-($S$6),K341&lt;($S$6)),"nicht wetten","")</f>
        <v/>
      </c>
      <c r="N341" t="str">
        <f>IF(AND(M341="",(K341*A341)&gt;0),"gew","verl")</f>
        <v>gew</v>
      </c>
      <c r="O341" t="str">
        <f t="shared" si="5"/>
        <v>gew</v>
      </c>
    </row>
    <row r="342" spans="1:15" x14ac:dyDescent="0.25">
      <c r="A342" s="28">
        <v>-8</v>
      </c>
      <c r="C342" s="25">
        <v>-4.7290925789999996</v>
      </c>
      <c r="D342" s="25">
        <f>(C342-A342)^2</f>
        <v>10.698835356752873</v>
      </c>
      <c r="E342" s="25" t="str">
        <f>IF(AND(C342&gt;-($S$6),C342&lt;($S$6)),"nicht wetten","")</f>
        <v/>
      </c>
      <c r="F342" t="str">
        <f>IF(AND(E342="",(C342*A342)&gt;0),"gew","verl")</f>
        <v>gew</v>
      </c>
      <c r="G342" t="str">
        <f>IF(E342="",F342,"")</f>
        <v>gew</v>
      </c>
      <c r="K342" s="24">
        <v>-3.20031095</v>
      </c>
      <c r="L342" s="27">
        <f>(K342-A342)^2</f>
        <v>23.0370149766899</v>
      </c>
      <c r="M342" s="26" t="str">
        <f>IF(AND(K342&gt;-($S$6),K342&lt;($S$6)),"nicht wetten","")</f>
        <v/>
      </c>
      <c r="N342" t="str">
        <f>IF(AND(M342="",(K342*A342)&gt;0),"gew","verl")</f>
        <v>gew</v>
      </c>
      <c r="O342" t="str">
        <f t="shared" si="5"/>
        <v>gew</v>
      </c>
    </row>
    <row r="343" spans="1:15" x14ac:dyDescent="0.25">
      <c r="A343" s="28">
        <v>-5</v>
      </c>
      <c r="C343" s="25">
        <v>-3.3672529029999998</v>
      </c>
      <c r="D343" s="25">
        <f>(C343-A343)^2</f>
        <v>2.6658630827619278</v>
      </c>
      <c r="E343" s="25" t="str">
        <f>IF(AND(C343&gt;-($S$6),C343&lt;($S$6)),"nicht wetten","")</f>
        <v/>
      </c>
      <c r="F343" t="str">
        <f>IF(AND(E343="",(C343*A343)&gt;0),"gew","verl")</f>
        <v>gew</v>
      </c>
      <c r="G343" t="str">
        <f>IF(E343="",F343,"")</f>
        <v>gew</v>
      </c>
      <c r="K343" s="24">
        <v>-5.2114591600000004</v>
      </c>
      <c r="L343" s="27">
        <f>(K343-A343)^2</f>
        <v>4.4714976347905777E-2</v>
      </c>
      <c r="M343" s="26" t="str">
        <f>IF(AND(K343&gt;-($S$6),K343&lt;($S$6)),"nicht wetten","")</f>
        <v/>
      </c>
      <c r="N343" t="str">
        <f>IF(AND(M343="",(K343*A343)&gt;0),"gew","verl")</f>
        <v>gew</v>
      </c>
      <c r="O343" t="str">
        <f t="shared" si="5"/>
        <v>gew</v>
      </c>
    </row>
    <row r="344" spans="1:15" x14ac:dyDescent="0.25">
      <c r="A344" s="28">
        <v>0</v>
      </c>
      <c r="C344" s="25">
        <v>-1.0942311629999999</v>
      </c>
      <c r="D344" s="25">
        <f>(C344-A344)^2</f>
        <v>1.1973418380803322</v>
      </c>
      <c r="E344" s="25" t="str">
        <f>IF(AND(C344&gt;-($S$6),C344&lt;($S$6)),"nicht wetten","")</f>
        <v/>
      </c>
      <c r="F344" t="str">
        <f>IF(AND(E344="",(C344*A344)&gt;0),"gew","verl")</f>
        <v>verl</v>
      </c>
      <c r="G344" t="str">
        <f>IF(E344="",F344,"")</f>
        <v>verl</v>
      </c>
      <c r="K344" s="24">
        <v>-0.17627827800000001</v>
      </c>
      <c r="L344" s="27">
        <f>(K344-A344)^2</f>
        <v>3.1074031294645289E-2</v>
      </c>
      <c r="M344" s="26" t="str">
        <f>IF(AND(K344&gt;-($S$6),K344&lt;($S$6)),"nicht wetten","")</f>
        <v>nicht wetten</v>
      </c>
      <c r="N344" t="str">
        <f>IF(AND(M344="",(K344*A344)&gt;0),"gew","verl")</f>
        <v>verl</v>
      </c>
      <c r="O344" t="str">
        <f t="shared" si="5"/>
        <v/>
      </c>
    </row>
    <row r="345" spans="1:15" x14ac:dyDescent="0.25">
      <c r="A345" s="28">
        <v>-2</v>
      </c>
      <c r="C345" s="25">
        <v>-0.67984291699999999</v>
      </c>
      <c r="D345" s="25">
        <f>(C345-A345)^2</f>
        <v>1.7428147237950689</v>
      </c>
      <c r="E345" s="25" t="str">
        <f>IF(AND(C345&gt;-($S$6),C345&lt;($S$6)),"nicht wetten","")</f>
        <v>nicht wetten</v>
      </c>
      <c r="F345" t="str">
        <f>IF(AND(E345="",(C345*A345)&gt;0),"gew","verl")</f>
        <v>verl</v>
      </c>
      <c r="G345" t="str">
        <f>IF(E345="",F345,"")</f>
        <v/>
      </c>
      <c r="K345" s="24">
        <v>-4.2133264500000003</v>
      </c>
      <c r="L345" s="27">
        <f>(K345-A345)^2</f>
        <v>4.8988139742696033</v>
      </c>
      <c r="M345" s="26" t="str">
        <f>IF(AND(K345&gt;-($S$6),K345&lt;($S$6)),"nicht wetten","")</f>
        <v/>
      </c>
      <c r="N345" t="str">
        <f>IF(AND(M345="",(K345*A345)&gt;0),"gew","verl")</f>
        <v>gew</v>
      </c>
      <c r="O345" t="str">
        <f t="shared" si="5"/>
        <v>gew</v>
      </c>
    </row>
    <row r="346" spans="1:15" x14ac:dyDescent="0.25">
      <c r="A346" s="28">
        <v>-3</v>
      </c>
      <c r="C346" s="25">
        <v>-0.866564797</v>
      </c>
      <c r="D346" s="25">
        <f>(C346-A346)^2</f>
        <v>4.5515457653996512</v>
      </c>
      <c r="E346" s="25" t="str">
        <f>IF(AND(C346&gt;-($S$6),C346&lt;($S$6)),"nicht wetten","")</f>
        <v>nicht wetten</v>
      </c>
      <c r="F346" t="str">
        <f>IF(AND(E346="",(C346*A346)&gt;0),"gew","verl")</f>
        <v>verl</v>
      </c>
      <c r="G346" t="str">
        <f>IF(E346="",F346,"")</f>
        <v/>
      </c>
      <c r="K346" s="24">
        <v>-2.8958580500000002</v>
      </c>
      <c r="L346" s="27">
        <f>(K346-A346)^2</f>
        <v>1.0845545749802461E-2</v>
      </c>
      <c r="M346" s="26" t="str">
        <f>IF(AND(K346&gt;-($S$6),K346&lt;($S$6)),"nicht wetten","")</f>
        <v/>
      </c>
      <c r="N346" t="str">
        <f>IF(AND(M346="",(K346*A346)&gt;0),"gew","verl")</f>
        <v>gew</v>
      </c>
      <c r="O346" t="str">
        <f t="shared" si="5"/>
        <v>gew</v>
      </c>
    </row>
    <row r="347" spans="1:15" x14ac:dyDescent="0.25">
      <c r="A347" s="28">
        <v>-2</v>
      </c>
      <c r="C347" s="25">
        <v>-1.3255769399999999</v>
      </c>
      <c r="D347" s="25">
        <f>(C347-A347)^2</f>
        <v>0.45484646385976368</v>
      </c>
      <c r="E347" s="25" t="str">
        <f>IF(AND(C347&gt;-($S$6),C347&lt;($S$6)),"nicht wetten","")</f>
        <v/>
      </c>
      <c r="F347" t="str">
        <f>IF(AND(E347="",(C347*A347)&gt;0),"gew","verl")</f>
        <v>gew</v>
      </c>
      <c r="G347" t="str">
        <f>IF(E347="",F347,"")</f>
        <v>gew</v>
      </c>
      <c r="K347" s="24">
        <v>-0.84850430499999996</v>
      </c>
      <c r="L347" s="27">
        <f>(K347-A347)^2</f>
        <v>1.3259423356035329</v>
      </c>
      <c r="M347" s="26" t="str">
        <f>IF(AND(K347&gt;-($S$6),K347&lt;($S$6)),"nicht wetten","")</f>
        <v>nicht wetten</v>
      </c>
      <c r="N347" t="str">
        <f>IF(AND(M347="",(K347*A347)&gt;0),"gew","verl")</f>
        <v>verl</v>
      </c>
      <c r="O347" t="str">
        <f t="shared" si="5"/>
        <v/>
      </c>
    </row>
    <row r="348" spans="1:15" x14ac:dyDescent="0.25">
      <c r="A348" s="28">
        <v>-2</v>
      </c>
      <c r="C348" s="25">
        <v>-0.81461428800000002</v>
      </c>
      <c r="D348" s="25">
        <f>(C348-A348)^2</f>
        <v>1.4051392862137468</v>
      </c>
      <c r="E348" s="25" t="str">
        <f>IF(AND(C348&gt;-($S$6),C348&lt;($S$6)),"nicht wetten","")</f>
        <v>nicht wetten</v>
      </c>
      <c r="F348" t="str">
        <f>IF(AND(E348="",(C348*A348)&gt;0),"gew","verl")</f>
        <v>verl</v>
      </c>
      <c r="G348" t="str">
        <f>IF(E348="",F348,"")</f>
        <v/>
      </c>
      <c r="K348" s="24">
        <v>-0.132593974</v>
      </c>
      <c r="L348" s="27">
        <f>(K348-A348)^2</f>
        <v>3.487205265941113</v>
      </c>
      <c r="M348" s="26" t="str">
        <f>IF(AND(K348&gt;-($S$6),K348&lt;($S$6)),"nicht wetten","")</f>
        <v>nicht wetten</v>
      </c>
      <c r="N348" t="str">
        <f>IF(AND(M348="",(K348*A348)&gt;0),"gew","verl")</f>
        <v>verl</v>
      </c>
      <c r="O348" t="str">
        <f t="shared" si="5"/>
        <v/>
      </c>
    </row>
    <row r="349" spans="1:15" x14ac:dyDescent="0.25">
      <c r="A349" s="28">
        <v>-1</v>
      </c>
      <c r="C349" s="25">
        <v>-0.25895075499999998</v>
      </c>
      <c r="D349" s="25">
        <f>(C349-A349)^2</f>
        <v>0.54915398351507005</v>
      </c>
      <c r="E349" s="25" t="str">
        <f>IF(AND(C349&gt;-($S$6),C349&lt;($S$6)),"nicht wetten","")</f>
        <v>nicht wetten</v>
      </c>
      <c r="F349" t="str">
        <f>IF(AND(E349="",(C349*A349)&gt;0),"gew","verl")</f>
        <v>verl</v>
      </c>
      <c r="G349" t="str">
        <f>IF(E349="",F349,"")</f>
        <v/>
      </c>
      <c r="K349" s="24">
        <v>-0.61955636700000005</v>
      </c>
      <c r="L349" s="27">
        <f>(K349-A349)^2</f>
        <v>0.14473735789023864</v>
      </c>
      <c r="M349" s="26" t="str">
        <f>IF(AND(K349&gt;-($S$6),K349&lt;($S$6)),"nicht wetten","")</f>
        <v>nicht wetten</v>
      </c>
      <c r="N349" t="str">
        <f>IF(AND(M349="",(K349*A349)&gt;0),"gew","verl")</f>
        <v>verl</v>
      </c>
      <c r="O349" t="str">
        <f t="shared" si="5"/>
        <v/>
      </c>
    </row>
    <row r="350" spans="1:15" x14ac:dyDescent="0.25">
      <c r="A350" s="28">
        <v>0</v>
      </c>
      <c r="C350" s="25">
        <v>0.75567397400000003</v>
      </c>
      <c r="D350" s="25">
        <f>(C350-A350)^2</f>
        <v>0.57104315498095271</v>
      </c>
      <c r="E350" s="25" t="str">
        <f>IF(AND(C350&gt;-($S$6),C350&lt;($S$6)),"nicht wetten","")</f>
        <v>nicht wetten</v>
      </c>
      <c r="F350" t="str">
        <f>IF(AND(E350="",(C350*A350)&gt;0),"gew","verl")</f>
        <v>verl</v>
      </c>
      <c r="G350" t="str">
        <f>IF(E350="",F350,"")</f>
        <v/>
      </c>
      <c r="K350" s="24">
        <v>0.69630980499999995</v>
      </c>
      <c r="L350" s="27">
        <f>(K350-A350)^2</f>
        <v>0.48484734453913797</v>
      </c>
      <c r="M350" s="26" t="str">
        <f>IF(AND(K350&gt;-($S$6),K350&lt;($S$6)),"nicht wetten","")</f>
        <v>nicht wetten</v>
      </c>
      <c r="N350" t="str">
        <f>IF(AND(M350="",(K350*A350)&gt;0),"gew","verl")</f>
        <v>verl</v>
      </c>
      <c r="O350" t="str">
        <f t="shared" si="5"/>
        <v/>
      </c>
    </row>
    <row r="351" spans="1:15" x14ac:dyDescent="0.25">
      <c r="A351" s="28">
        <v>1</v>
      </c>
      <c r="C351" s="25">
        <v>0.40320853899999998</v>
      </c>
      <c r="D351" s="25">
        <f>(C351-A351)^2</f>
        <v>0.35616004792251454</v>
      </c>
      <c r="E351" s="25" t="str">
        <f>IF(AND(C351&gt;-($S$6),C351&lt;($S$6)),"nicht wetten","")</f>
        <v>nicht wetten</v>
      </c>
      <c r="F351" t="str">
        <f>IF(AND(E351="",(C351*A351)&gt;0),"gew","verl")</f>
        <v>verl</v>
      </c>
      <c r="G351" t="str">
        <f>IF(E351="",F351,"")</f>
        <v/>
      </c>
      <c r="K351" s="24">
        <v>1.3923683200000001</v>
      </c>
      <c r="L351" s="27">
        <f>(K351-A351)^2</f>
        <v>0.15395289853962249</v>
      </c>
      <c r="M351" s="26" t="str">
        <f>IF(AND(K351&gt;-($S$6),K351&lt;($S$6)),"nicht wetten","")</f>
        <v/>
      </c>
      <c r="N351" t="str">
        <f>IF(AND(M351="",(K351*A351)&gt;0),"gew","verl")</f>
        <v>gew</v>
      </c>
      <c r="O351" t="str">
        <f t="shared" si="5"/>
        <v>gew</v>
      </c>
    </row>
    <row r="352" spans="1:15" x14ac:dyDescent="0.25">
      <c r="A352" s="28">
        <v>2</v>
      </c>
      <c r="C352" s="25">
        <v>2.2171744690000001</v>
      </c>
      <c r="D352" s="25">
        <f>(C352-A352)^2</f>
        <v>4.7164749985432027E-2</v>
      </c>
      <c r="E352" s="25" t="str">
        <f>IF(AND(C352&gt;-($S$6),C352&lt;($S$6)),"nicht wetten","")</f>
        <v/>
      </c>
      <c r="F352" t="str">
        <f>IF(AND(E352="",(C352*A352)&gt;0),"gew","verl")</f>
        <v>gew</v>
      </c>
      <c r="G352" t="str">
        <f>IF(E352="",F352,"")</f>
        <v>gew</v>
      </c>
      <c r="K352" s="24">
        <v>3.2719209199999999</v>
      </c>
      <c r="L352" s="27">
        <f>(K352-A352)^2</f>
        <v>1.617782826733646</v>
      </c>
      <c r="M352" s="26" t="str">
        <f>IF(AND(K352&gt;-($S$6),K352&lt;($S$6)),"nicht wetten","")</f>
        <v/>
      </c>
      <c r="N352" t="str">
        <f>IF(AND(M352="",(K352*A352)&gt;0),"gew","verl")</f>
        <v>gew</v>
      </c>
      <c r="O352" t="str">
        <f t="shared" si="5"/>
        <v>gew</v>
      </c>
    </row>
    <row r="353" spans="1:15" x14ac:dyDescent="0.25">
      <c r="A353" s="28">
        <v>2</v>
      </c>
      <c r="C353" s="25">
        <v>1.525049141</v>
      </c>
      <c r="D353" s="25">
        <f>(C353-A353)^2</f>
        <v>0.22557831846483789</v>
      </c>
      <c r="E353" s="25" t="str">
        <f>IF(AND(C353&gt;-($S$6),C353&lt;($S$6)),"nicht wetten","")</f>
        <v/>
      </c>
      <c r="F353" t="str">
        <f>IF(AND(E353="",(C353*A353)&gt;0),"gew","verl")</f>
        <v>gew</v>
      </c>
      <c r="G353" t="str">
        <f>IF(E353="",F353,"")</f>
        <v>gew</v>
      </c>
      <c r="K353" s="24">
        <v>2.5487306099999998</v>
      </c>
      <c r="L353" s="27">
        <f>(K353-A353)^2</f>
        <v>0.30110528235097189</v>
      </c>
      <c r="M353" s="26" t="str">
        <f>IF(AND(K353&gt;-($S$6),K353&lt;($S$6)),"nicht wetten","")</f>
        <v/>
      </c>
      <c r="N353" t="str">
        <f>IF(AND(M353="",(K353*A353)&gt;0),"gew","verl")</f>
        <v>gew</v>
      </c>
      <c r="O353" t="str">
        <f t="shared" si="5"/>
        <v>gew</v>
      </c>
    </row>
    <row r="354" spans="1:15" x14ac:dyDescent="0.25">
      <c r="A354" s="28">
        <v>2</v>
      </c>
      <c r="C354" s="25">
        <v>0.58807647399999996</v>
      </c>
      <c r="D354" s="25">
        <f>(C354-A354)^2</f>
        <v>1.9935280432722728</v>
      </c>
      <c r="E354" s="25" t="str">
        <f>IF(AND(C354&gt;-($S$6),C354&lt;($S$6)),"nicht wetten","")</f>
        <v>nicht wetten</v>
      </c>
      <c r="F354" t="str">
        <f>IF(AND(E354="",(C354*A354)&gt;0),"gew","verl")</f>
        <v>verl</v>
      </c>
      <c r="G354" t="str">
        <f>IF(E354="",F354,"")</f>
        <v/>
      </c>
      <c r="K354" s="24">
        <v>1.86087501</v>
      </c>
      <c r="L354" s="27">
        <f>(K354-A354)^2</f>
        <v>1.93557628425001E-2</v>
      </c>
      <c r="M354" s="26" t="str">
        <f>IF(AND(K354&gt;-($S$6),K354&lt;($S$6)),"nicht wetten","")</f>
        <v/>
      </c>
      <c r="N354" t="str">
        <f>IF(AND(M354="",(K354*A354)&gt;0),"gew","verl")</f>
        <v>gew</v>
      </c>
      <c r="O354" t="str">
        <f t="shared" si="5"/>
        <v>gew</v>
      </c>
    </row>
    <row r="355" spans="1:15" x14ac:dyDescent="0.25">
      <c r="A355" s="28">
        <v>0</v>
      </c>
      <c r="C355" s="25">
        <v>1.6768039480000001</v>
      </c>
      <c r="D355" s="25">
        <f>(C355-A355)^2</f>
        <v>2.8116714800283868</v>
      </c>
      <c r="E355" s="25" t="str">
        <f>IF(AND(C355&gt;-($S$6),C355&lt;($S$6)),"nicht wetten","")</f>
        <v/>
      </c>
      <c r="F355" t="str">
        <f>IF(AND(E355="",(C355*A355)&gt;0),"gew","verl")</f>
        <v>verl</v>
      </c>
      <c r="G355" t="str">
        <f>IF(E355="",F355,"")</f>
        <v>verl</v>
      </c>
      <c r="K355" s="24">
        <v>5.1487371300000001E-2</v>
      </c>
      <c r="L355" s="27">
        <f>(K355-A355)^2</f>
        <v>2.6509494033840637E-3</v>
      </c>
      <c r="M355" s="26" t="str">
        <f>IF(AND(K355&gt;-($S$6),K355&lt;($S$6)),"nicht wetten","")</f>
        <v>nicht wetten</v>
      </c>
      <c r="N355" t="str">
        <f>IF(AND(M355="",(K355*A355)&gt;0),"gew","verl")</f>
        <v>verl</v>
      </c>
      <c r="O355" t="str">
        <f t="shared" si="5"/>
        <v/>
      </c>
    </row>
    <row r="356" spans="1:15" x14ac:dyDescent="0.25">
      <c r="A356" s="28">
        <v>-1</v>
      </c>
      <c r="C356" s="25">
        <v>0.17099489800000001</v>
      </c>
      <c r="D356" s="25">
        <f>(C356-A356)^2</f>
        <v>1.3712290511420304</v>
      </c>
      <c r="E356" s="25" t="str">
        <f>IF(AND(C356&gt;-($S$6),C356&lt;($S$6)),"nicht wetten","")</f>
        <v>nicht wetten</v>
      </c>
      <c r="F356" t="str">
        <f>IF(AND(E356="",(C356*A356)&gt;0),"gew","verl")</f>
        <v>verl</v>
      </c>
      <c r="G356" t="str">
        <f>IF(E356="",F356,"")</f>
        <v/>
      </c>
      <c r="K356" s="24">
        <v>-1.3098957499999999</v>
      </c>
      <c r="L356" s="27">
        <f>(K356-A356)^2</f>
        <v>9.6035375868062448E-2</v>
      </c>
      <c r="M356" s="26" t="str">
        <f>IF(AND(K356&gt;-($S$6),K356&lt;($S$6)),"nicht wetten","")</f>
        <v/>
      </c>
      <c r="N356" t="str">
        <f>IF(AND(M356="",(K356*A356)&gt;0),"gew","verl")</f>
        <v>gew</v>
      </c>
      <c r="O356" t="str">
        <f t="shared" si="5"/>
        <v>gew</v>
      </c>
    </row>
    <row r="357" spans="1:15" x14ac:dyDescent="0.25">
      <c r="A357" s="28">
        <v>-1</v>
      </c>
      <c r="C357" s="25">
        <v>-0.96736599400000001</v>
      </c>
      <c r="D357" s="25">
        <f>(C357-A357)^2</f>
        <v>1.0649783476080355E-3</v>
      </c>
      <c r="E357" s="25" t="str">
        <f>IF(AND(C357&gt;-($S$6),C357&lt;($S$6)),"nicht wetten","")</f>
        <v>nicht wetten</v>
      </c>
      <c r="F357" t="str">
        <f>IF(AND(E357="",(C357*A357)&gt;0),"gew","verl")</f>
        <v>verl</v>
      </c>
      <c r="G357" t="str">
        <f>IF(E357="",F357,"")</f>
        <v/>
      </c>
      <c r="K357" s="24">
        <v>-1.2752666500000001</v>
      </c>
      <c r="L357" s="27">
        <f>(K357-A357)^2</f>
        <v>7.5771728602222532E-2</v>
      </c>
      <c r="M357" s="26" t="str">
        <f>IF(AND(K357&gt;-($S$6),K357&lt;($S$6)),"nicht wetten","")</f>
        <v/>
      </c>
      <c r="N357" t="str">
        <f>IF(AND(M357="",(K357*A357)&gt;0),"gew","verl")</f>
        <v>gew</v>
      </c>
      <c r="O357" t="str">
        <f t="shared" si="5"/>
        <v>gew</v>
      </c>
    </row>
    <row r="358" spans="1:15" x14ac:dyDescent="0.25">
      <c r="A358" s="28">
        <v>1</v>
      </c>
      <c r="C358" s="25">
        <v>6.1542015999999998E-2</v>
      </c>
      <c r="D358" s="25">
        <f>(C358-A358)^2</f>
        <v>0.88070338773334433</v>
      </c>
      <c r="E358" s="25" t="str">
        <f>IF(AND(C358&gt;-($S$6),C358&lt;($S$6)),"nicht wetten","")</f>
        <v>nicht wetten</v>
      </c>
      <c r="F358" t="str">
        <f>IF(AND(E358="",(C358*A358)&gt;0),"gew","verl")</f>
        <v>verl</v>
      </c>
      <c r="G358" t="str">
        <f>IF(E358="",F358,"")</f>
        <v/>
      </c>
      <c r="K358" s="24">
        <v>1.3822724799999999</v>
      </c>
      <c r="L358" s="27">
        <f>(K358-A358)^2</f>
        <v>0.14613224896535035</v>
      </c>
      <c r="M358" s="26" t="str">
        <f>IF(AND(K358&gt;-($S$6),K358&lt;($S$6)),"nicht wetten","")</f>
        <v/>
      </c>
      <c r="N358" t="str">
        <f>IF(AND(M358="",(K358*A358)&gt;0),"gew","verl")</f>
        <v>gew</v>
      </c>
      <c r="O358" t="str">
        <f t="shared" si="5"/>
        <v>gew</v>
      </c>
    </row>
    <row r="359" spans="1:15" x14ac:dyDescent="0.25">
      <c r="A359" s="28">
        <v>1</v>
      </c>
      <c r="C359" s="25">
        <v>0.52428457799999995</v>
      </c>
      <c r="D359" s="25">
        <f>(C359-A359)^2</f>
        <v>0.22630516272863813</v>
      </c>
      <c r="E359" s="25" t="str">
        <f>IF(AND(C359&gt;-($S$6),C359&lt;($S$6)),"nicht wetten","")</f>
        <v>nicht wetten</v>
      </c>
      <c r="F359" t="str">
        <f>IF(AND(E359="",(C359*A359)&gt;0),"gew","verl")</f>
        <v>verl</v>
      </c>
      <c r="G359" t="str">
        <f>IF(E359="",F359,"")</f>
        <v/>
      </c>
      <c r="K359" s="24">
        <v>1.18859363</v>
      </c>
      <c r="L359" s="27">
        <f>(K359-A359)^2</f>
        <v>3.5567557276576886E-2</v>
      </c>
      <c r="M359" s="26" t="str">
        <f>IF(AND(K359&gt;-($S$6),K359&lt;($S$6)),"nicht wetten","")</f>
        <v/>
      </c>
      <c r="N359" t="str">
        <f>IF(AND(M359="",(K359*A359)&gt;0),"gew","verl")</f>
        <v>gew</v>
      </c>
      <c r="O359" t="str">
        <f t="shared" si="5"/>
        <v>gew</v>
      </c>
    </row>
    <row r="360" spans="1:15" x14ac:dyDescent="0.25">
      <c r="A360" s="28">
        <v>0</v>
      </c>
      <c r="C360" s="25">
        <v>1.5482167019999999</v>
      </c>
      <c r="D360" s="25">
        <f>(C360-A360)^2</f>
        <v>2.3969749563517566</v>
      </c>
      <c r="E360" s="25" t="str">
        <f>IF(AND(C360&gt;-($S$6),C360&lt;($S$6)),"nicht wetten","")</f>
        <v/>
      </c>
      <c r="F360" t="str">
        <f>IF(AND(E360="",(C360*A360)&gt;0),"gew","verl")</f>
        <v>verl</v>
      </c>
      <c r="G360" t="str">
        <f>IF(E360="",F360,"")</f>
        <v>verl</v>
      </c>
      <c r="K360" s="24">
        <v>-0.1160409</v>
      </c>
      <c r="L360" s="27">
        <f>(K360-A360)^2</f>
        <v>1.3465490472810001E-2</v>
      </c>
      <c r="M360" s="26" t="str">
        <f>IF(AND(K360&gt;-($S$6),K360&lt;($S$6)),"nicht wetten","")</f>
        <v>nicht wetten</v>
      </c>
      <c r="N360" t="str">
        <f>IF(AND(M360="",(K360*A360)&gt;0),"gew","verl")</f>
        <v>verl</v>
      </c>
      <c r="O360" t="str">
        <f t="shared" si="5"/>
        <v/>
      </c>
    </row>
    <row r="361" spans="1:15" x14ac:dyDescent="0.25">
      <c r="A361" s="28">
        <v>0</v>
      </c>
      <c r="C361" s="25">
        <v>0.50808834599999997</v>
      </c>
      <c r="D361" s="25">
        <f>(C361-A361)^2</f>
        <v>0.25815376734101569</v>
      </c>
      <c r="E361" s="25" t="str">
        <f>IF(AND(C361&gt;-($S$6),C361&lt;($S$6)),"nicht wetten","")</f>
        <v>nicht wetten</v>
      </c>
      <c r="F361" t="str">
        <f>IF(AND(E361="",(C361*A361)&gt;0),"gew","verl")</f>
        <v>verl</v>
      </c>
      <c r="G361" t="str">
        <f>IF(E361="",F361,"")</f>
        <v/>
      </c>
      <c r="K361" s="24">
        <v>-0.17061053200000001</v>
      </c>
      <c r="L361" s="27">
        <f>(K361-A361)^2</f>
        <v>2.9107953629323027E-2</v>
      </c>
      <c r="M361" s="26" t="str">
        <f>IF(AND(K361&gt;-($S$6),K361&lt;($S$6)),"nicht wetten","")</f>
        <v>nicht wetten</v>
      </c>
      <c r="N361" t="str">
        <f>IF(AND(M361="",(K361*A361)&gt;0),"gew","verl")</f>
        <v>verl</v>
      </c>
      <c r="O361" t="str">
        <f t="shared" si="5"/>
        <v/>
      </c>
    </row>
    <row r="362" spans="1:15" x14ac:dyDescent="0.25">
      <c r="A362" s="28">
        <v>3</v>
      </c>
      <c r="C362" s="25">
        <v>1.249980114</v>
      </c>
      <c r="D362" s="25">
        <f>(C362-A362)^2</f>
        <v>3.0625696013954529</v>
      </c>
      <c r="E362" s="25" t="str">
        <f>IF(AND(C362&gt;-($S$6),C362&lt;($S$6)),"nicht wetten","")</f>
        <v/>
      </c>
      <c r="F362" t="str">
        <f>IF(AND(E362="",(C362*A362)&gt;0),"gew","verl")</f>
        <v>gew</v>
      </c>
      <c r="G362" t="str">
        <f>IF(E362="",F362,"")</f>
        <v>gew</v>
      </c>
      <c r="K362" s="24">
        <v>2.2783782499999998</v>
      </c>
      <c r="L362" s="27">
        <f>(K362-A362)^2</f>
        <v>0.52073795007306278</v>
      </c>
      <c r="M362" s="26" t="str">
        <f>IF(AND(K362&gt;-($S$6),K362&lt;($S$6)),"nicht wetten","")</f>
        <v/>
      </c>
      <c r="N362" t="str">
        <f>IF(AND(M362="",(K362*A362)&gt;0),"gew","verl")</f>
        <v>gew</v>
      </c>
      <c r="O362" t="str">
        <f t="shared" si="5"/>
        <v>gew</v>
      </c>
    </row>
    <row r="363" spans="1:15" x14ac:dyDescent="0.25">
      <c r="A363" s="28">
        <v>0</v>
      </c>
      <c r="C363" s="25">
        <v>0.59136434800000004</v>
      </c>
      <c r="D363" s="25">
        <f>(C363-A363)^2</f>
        <v>0.34971179208546516</v>
      </c>
      <c r="E363" s="25" t="str">
        <f>IF(AND(C363&gt;-($S$6),C363&lt;($S$6)),"nicht wetten","")</f>
        <v>nicht wetten</v>
      </c>
      <c r="F363" t="str">
        <f>IF(AND(E363="",(C363*A363)&gt;0),"gew","verl")</f>
        <v>verl</v>
      </c>
      <c r="G363" t="str">
        <f>IF(E363="",F363,"")</f>
        <v/>
      </c>
      <c r="K363" s="24">
        <v>0.424458116</v>
      </c>
      <c r="L363" s="27">
        <f>(K363-A363)^2</f>
        <v>0.18016469223826945</v>
      </c>
      <c r="M363" s="26" t="str">
        <f>IF(AND(K363&gt;-($S$6),K363&lt;($S$6)),"nicht wetten","")</f>
        <v>nicht wetten</v>
      </c>
      <c r="N363" t="str">
        <f>IF(AND(M363="",(K363*A363)&gt;0),"gew","verl")</f>
        <v>verl</v>
      </c>
      <c r="O363" t="str">
        <f t="shared" si="5"/>
        <v/>
      </c>
    </row>
    <row r="364" spans="1:15" x14ac:dyDescent="0.25">
      <c r="A364" s="28">
        <v>2</v>
      </c>
      <c r="C364" s="25">
        <v>0.48472280099999998</v>
      </c>
      <c r="D364" s="25">
        <f>(C364-A364)^2</f>
        <v>2.2960649898092855</v>
      </c>
      <c r="E364" s="25" t="str">
        <f>IF(AND(C364&gt;-($S$6),C364&lt;($S$6)),"nicht wetten","")</f>
        <v>nicht wetten</v>
      </c>
      <c r="F364" t="str">
        <f>IF(AND(E364="",(C364*A364)&gt;0),"gew","verl")</f>
        <v>verl</v>
      </c>
      <c r="G364" t="str">
        <f>IF(E364="",F364,"")</f>
        <v/>
      </c>
      <c r="K364" s="24">
        <v>2.03792214</v>
      </c>
      <c r="L364" s="27">
        <f>(K364-A364)^2</f>
        <v>1.4380887021796037E-3</v>
      </c>
      <c r="M364" s="26" t="str">
        <f>IF(AND(K364&gt;-($S$6),K364&lt;($S$6)),"nicht wetten","")</f>
        <v/>
      </c>
      <c r="N364" t="str">
        <f>IF(AND(M364="",(K364*A364)&gt;0),"gew","verl")</f>
        <v>gew</v>
      </c>
      <c r="O364" t="str">
        <f t="shared" si="5"/>
        <v>gew</v>
      </c>
    </row>
    <row r="365" spans="1:15" x14ac:dyDescent="0.25">
      <c r="A365" s="28">
        <v>0</v>
      </c>
      <c r="C365" s="25">
        <v>-3.1913024999999998E-2</v>
      </c>
      <c r="D365" s="25">
        <f>(C365-A365)^2</f>
        <v>1.0184411646506249E-3</v>
      </c>
      <c r="E365" s="25" t="str">
        <f>IF(AND(C365&gt;-($S$6),C365&lt;($S$6)),"nicht wetten","")</f>
        <v>nicht wetten</v>
      </c>
      <c r="F365" t="str">
        <f>IF(AND(E365="",(C365*A365)&gt;0),"gew","verl")</f>
        <v>verl</v>
      </c>
      <c r="G365" t="str">
        <f>IF(E365="",F365,"")</f>
        <v/>
      </c>
      <c r="K365" s="24">
        <v>0.81855863299999998</v>
      </c>
      <c r="L365" s="27">
        <f>(K365-A365)^2</f>
        <v>0.6700382356588287</v>
      </c>
      <c r="M365" s="26" t="str">
        <f>IF(AND(K365&gt;-($S$6),K365&lt;($S$6)),"nicht wetten","")</f>
        <v>nicht wetten</v>
      </c>
      <c r="N365" t="str">
        <f>IF(AND(M365="",(K365*A365)&gt;0),"gew","verl")</f>
        <v>verl</v>
      </c>
      <c r="O365" t="str">
        <f t="shared" si="5"/>
        <v/>
      </c>
    </row>
    <row r="366" spans="1:15" x14ac:dyDescent="0.25">
      <c r="A366" s="28">
        <v>3</v>
      </c>
      <c r="C366" s="25">
        <v>2.402067959</v>
      </c>
      <c r="D366" s="25">
        <f>(C366-A366)^2</f>
        <v>0.35752272565442567</v>
      </c>
      <c r="E366" s="25" t="str">
        <f>IF(AND(C366&gt;-($S$6),C366&lt;($S$6)),"nicht wetten","")</f>
        <v/>
      </c>
      <c r="F366" t="str">
        <f>IF(AND(E366="",(C366*A366)&gt;0),"gew","verl")</f>
        <v>gew</v>
      </c>
      <c r="G366" t="str">
        <f>IF(E366="",F366,"")</f>
        <v>gew</v>
      </c>
      <c r="K366" s="24">
        <v>2.8683688599999999</v>
      </c>
      <c r="L366" s="27">
        <f>(K366-A366)^2</f>
        <v>1.7326757017699625E-2</v>
      </c>
      <c r="M366" s="26" t="str">
        <f>IF(AND(K366&gt;-($S$6),K366&lt;($S$6)),"nicht wetten","")</f>
        <v/>
      </c>
      <c r="N366" t="str">
        <f>IF(AND(M366="",(K366*A366)&gt;0),"gew","verl")</f>
        <v>gew</v>
      </c>
      <c r="O366" t="str">
        <f t="shared" si="5"/>
        <v>gew</v>
      </c>
    </row>
    <row r="367" spans="1:15" x14ac:dyDescent="0.25">
      <c r="A367" s="28">
        <v>5</v>
      </c>
      <c r="C367" s="25">
        <v>2.5026118890000002</v>
      </c>
      <c r="D367" s="25">
        <f>(C367-A367)^2</f>
        <v>6.2369473769641477</v>
      </c>
      <c r="E367" s="25" t="str">
        <f>IF(AND(C367&gt;-($S$6),C367&lt;($S$6)),"nicht wetten","")</f>
        <v/>
      </c>
      <c r="F367" t="str">
        <f>IF(AND(E367="",(C367*A367)&gt;0),"gew","verl")</f>
        <v>gew</v>
      </c>
      <c r="G367" t="str">
        <f>IF(E367="",F367,"")</f>
        <v>gew</v>
      </c>
      <c r="K367" s="24">
        <v>4.5804472000000001</v>
      </c>
      <c r="L367" s="27">
        <f>(K367-A367)^2</f>
        <v>0.17602455198783995</v>
      </c>
      <c r="M367" s="26" t="str">
        <f>IF(AND(K367&gt;-($S$6),K367&lt;($S$6)),"nicht wetten","")</f>
        <v/>
      </c>
      <c r="N367" t="str">
        <f>IF(AND(M367="",(K367*A367)&gt;0),"gew","verl")</f>
        <v>gew</v>
      </c>
      <c r="O367" t="str">
        <f t="shared" si="5"/>
        <v>gew</v>
      </c>
    </row>
    <row r="368" spans="1:15" x14ac:dyDescent="0.25">
      <c r="A368" s="28">
        <v>0</v>
      </c>
      <c r="C368" s="25">
        <v>1.7896395999999998E-2</v>
      </c>
      <c r="D368" s="25">
        <f>(C368-A368)^2</f>
        <v>3.2028098978881595E-4</v>
      </c>
      <c r="E368" s="25" t="str">
        <f>IF(AND(C368&gt;-($S$6),C368&lt;($S$6)),"nicht wetten","")</f>
        <v>nicht wetten</v>
      </c>
      <c r="F368" t="str">
        <f>IF(AND(E368="",(C368*A368)&gt;0),"gew","verl")</f>
        <v>verl</v>
      </c>
      <c r="G368" t="str">
        <f>IF(E368="",F368,"")</f>
        <v/>
      </c>
      <c r="K368" s="24">
        <v>7.6625868700000002E-2</v>
      </c>
      <c r="L368" s="27">
        <f>(K368-A368)^2</f>
        <v>5.87152375402964E-3</v>
      </c>
      <c r="M368" s="26" t="str">
        <f>IF(AND(K368&gt;-($S$6),K368&lt;($S$6)),"nicht wetten","")</f>
        <v>nicht wetten</v>
      </c>
      <c r="N368" t="str">
        <f>IF(AND(M368="",(K368*A368)&gt;0),"gew","verl")</f>
        <v>verl</v>
      </c>
      <c r="O368" t="str">
        <f t="shared" si="5"/>
        <v/>
      </c>
    </row>
    <row r="369" spans="1:15" x14ac:dyDescent="0.25">
      <c r="A369" s="28">
        <v>2</v>
      </c>
      <c r="C369" s="25">
        <v>1.020977606</v>
      </c>
      <c r="D369" s="25">
        <f>(C369-A369)^2</f>
        <v>0.95848484795349131</v>
      </c>
      <c r="E369" s="25" t="str">
        <f>IF(AND(C369&gt;-($S$6),C369&lt;($S$6)),"nicht wetten","")</f>
        <v/>
      </c>
      <c r="F369" t="str">
        <f>IF(AND(E369="",(C369*A369)&gt;0),"gew","verl")</f>
        <v>gew</v>
      </c>
      <c r="G369" t="str">
        <f>IF(E369="",F369,"")</f>
        <v>gew</v>
      </c>
      <c r="K369" s="24">
        <v>1.61857009</v>
      </c>
      <c r="L369" s="27">
        <f>(K369-A369)^2</f>
        <v>0.14548877624260814</v>
      </c>
      <c r="M369" s="26" t="str">
        <f>IF(AND(K369&gt;-($S$6),K369&lt;($S$6)),"nicht wetten","")</f>
        <v/>
      </c>
      <c r="N369" t="str">
        <f>IF(AND(M369="",(K369*A369)&gt;0),"gew","verl")</f>
        <v>gew</v>
      </c>
      <c r="O369" t="str">
        <f t="shared" si="5"/>
        <v>gew</v>
      </c>
    </row>
    <row r="370" spans="1:15" x14ac:dyDescent="0.25">
      <c r="A370" s="28">
        <v>0</v>
      </c>
      <c r="C370" s="25">
        <v>-5.5568956000000003E-2</v>
      </c>
      <c r="D370" s="25">
        <f>(C370-A370)^2</f>
        <v>3.0879088709299361E-3</v>
      </c>
      <c r="E370" s="25" t="str">
        <f>IF(AND(C370&gt;-($S$6),C370&lt;($S$6)),"nicht wetten","")</f>
        <v>nicht wetten</v>
      </c>
      <c r="F370" t="str">
        <f>IF(AND(E370="",(C370*A370)&gt;0),"gew","verl")</f>
        <v>verl</v>
      </c>
      <c r="G370" t="str">
        <f>IF(E370="",F370,"")</f>
        <v/>
      </c>
      <c r="K370" s="24">
        <v>-1.1841472399999999</v>
      </c>
      <c r="L370" s="27">
        <f>(K370-A370)^2</f>
        <v>1.4022046859996173</v>
      </c>
      <c r="M370" s="26" t="str">
        <f>IF(AND(K370&gt;-($S$6),K370&lt;($S$6)),"nicht wetten","")</f>
        <v/>
      </c>
      <c r="N370" t="str">
        <f>IF(AND(M370="",(K370*A370)&gt;0),"gew","verl")</f>
        <v>verl</v>
      </c>
      <c r="O370" t="str">
        <f t="shared" si="5"/>
        <v>verl</v>
      </c>
    </row>
    <row r="371" spans="1:15" x14ac:dyDescent="0.25">
      <c r="A371" s="28">
        <v>0</v>
      </c>
      <c r="C371" s="25">
        <v>-0.45130716500000001</v>
      </c>
      <c r="D371" s="25">
        <f>(C371-A371)^2</f>
        <v>0.20367815718033724</v>
      </c>
      <c r="E371" s="25" t="str">
        <f>IF(AND(C371&gt;-($S$6),C371&lt;($S$6)),"nicht wetten","")</f>
        <v>nicht wetten</v>
      </c>
      <c r="F371" t="str">
        <f>IF(AND(E371="",(C371*A371)&gt;0),"gew","verl")</f>
        <v>verl</v>
      </c>
      <c r="G371" t="str">
        <f>IF(E371="",F371,"")</f>
        <v/>
      </c>
      <c r="K371" s="24">
        <v>0.41632992000000002</v>
      </c>
      <c r="L371" s="27">
        <f>(K371-A371)^2</f>
        <v>0.17333060228720643</v>
      </c>
      <c r="M371" s="26" t="str">
        <f>IF(AND(K371&gt;-($S$6),K371&lt;($S$6)),"nicht wetten","")</f>
        <v>nicht wetten</v>
      </c>
      <c r="N371" t="str">
        <f>IF(AND(M371="",(K371*A371)&gt;0),"gew","verl")</f>
        <v>verl</v>
      </c>
      <c r="O371" t="str">
        <f t="shared" si="5"/>
        <v/>
      </c>
    </row>
    <row r="372" spans="1:15" x14ac:dyDescent="0.25">
      <c r="A372" s="28">
        <v>1</v>
      </c>
      <c r="C372" s="25">
        <v>0.62858686600000002</v>
      </c>
      <c r="D372" s="25">
        <f>(C372-A372)^2</f>
        <v>0.13794771610770193</v>
      </c>
      <c r="E372" s="25" t="str">
        <f>IF(AND(C372&gt;-($S$6),C372&lt;($S$6)),"nicht wetten","")</f>
        <v>nicht wetten</v>
      </c>
      <c r="F372" t="str">
        <f>IF(AND(E372="",(C372*A372)&gt;0),"gew","verl")</f>
        <v>verl</v>
      </c>
      <c r="G372" t="str">
        <f>IF(E372="",F372,"")</f>
        <v/>
      </c>
      <c r="K372" s="24">
        <v>1.29915428</v>
      </c>
      <c r="L372" s="27">
        <f>(K372-A372)^2</f>
        <v>8.9493283242318394E-2</v>
      </c>
      <c r="M372" s="26" t="str">
        <f>IF(AND(K372&gt;-($S$6),K372&lt;($S$6)),"nicht wetten","")</f>
        <v/>
      </c>
      <c r="N372" t="str">
        <f>IF(AND(M372="",(K372*A372)&gt;0),"gew","verl")</f>
        <v>gew</v>
      </c>
      <c r="O372" t="str">
        <f t="shared" si="5"/>
        <v>gew</v>
      </c>
    </row>
    <row r="373" spans="1:15" x14ac:dyDescent="0.25">
      <c r="A373" s="28">
        <v>2</v>
      </c>
      <c r="C373" s="25">
        <v>1.259067546</v>
      </c>
      <c r="D373" s="25">
        <f>(C373-A373)^2</f>
        <v>0.54898090139046207</v>
      </c>
      <c r="E373" s="25" t="str">
        <f>IF(AND(C373&gt;-($S$6),C373&lt;($S$6)),"nicht wetten","")</f>
        <v/>
      </c>
      <c r="F373" t="str">
        <f>IF(AND(E373="",(C373*A373)&gt;0),"gew","verl")</f>
        <v>gew</v>
      </c>
      <c r="G373" t="str">
        <f>IF(E373="",F373,"")</f>
        <v>gew</v>
      </c>
      <c r="K373" s="24">
        <v>2.0995469099999999</v>
      </c>
      <c r="L373" s="27">
        <f>(K373-A373)^2</f>
        <v>9.9095872905480865E-3</v>
      </c>
      <c r="M373" s="26" t="str">
        <f>IF(AND(K373&gt;-($S$6),K373&lt;($S$6)),"nicht wetten","")</f>
        <v/>
      </c>
      <c r="N373" t="str">
        <f>IF(AND(M373="",(K373*A373)&gt;0),"gew","verl")</f>
        <v>gew</v>
      </c>
      <c r="O373" t="str">
        <f t="shared" si="5"/>
        <v>gew</v>
      </c>
    </row>
    <row r="374" spans="1:15" x14ac:dyDescent="0.25">
      <c r="A374" s="28">
        <v>2</v>
      </c>
      <c r="C374" s="25">
        <v>1.237007859</v>
      </c>
      <c r="D374" s="25">
        <f>(C374-A374)^2</f>
        <v>0.58215700722776387</v>
      </c>
      <c r="E374" s="25" t="str">
        <f>IF(AND(C374&gt;-($S$6),C374&lt;($S$6)),"nicht wetten","")</f>
        <v/>
      </c>
      <c r="F374" t="str">
        <f>IF(AND(E374="",(C374*A374)&gt;0),"gew","verl")</f>
        <v>gew</v>
      </c>
      <c r="G374" t="str">
        <f>IF(E374="",F374,"")</f>
        <v>gew</v>
      </c>
      <c r="K374" s="24">
        <v>-5.1801308999999997E-2</v>
      </c>
      <c r="L374" s="27">
        <f>(K374-A374)^2</f>
        <v>4.2098886116141134</v>
      </c>
      <c r="M374" s="26" t="str">
        <f>IF(AND(K374&gt;-($S$6),K374&lt;($S$6)),"nicht wetten","")</f>
        <v>nicht wetten</v>
      </c>
      <c r="N374" t="str">
        <f>IF(AND(M374="",(K374*A374)&gt;0),"gew","verl")</f>
        <v>verl</v>
      </c>
      <c r="O374" t="str">
        <f t="shared" si="5"/>
        <v/>
      </c>
    </row>
    <row r="375" spans="1:15" x14ac:dyDescent="0.25">
      <c r="A375" s="28">
        <v>1</v>
      </c>
      <c r="C375" s="25">
        <v>0.41100948799999998</v>
      </c>
      <c r="D375" s="25">
        <f>(C375-A375)^2</f>
        <v>0.34690982322602226</v>
      </c>
      <c r="E375" s="25" t="str">
        <f>IF(AND(C375&gt;-($S$6),C375&lt;($S$6)),"nicht wetten","")</f>
        <v>nicht wetten</v>
      </c>
      <c r="F375" t="str">
        <f>IF(AND(E375="",(C375*A375)&gt;0),"gew","verl")</f>
        <v>verl</v>
      </c>
      <c r="G375" t="str">
        <f>IF(E375="",F375,"")</f>
        <v/>
      </c>
      <c r="K375" s="24">
        <v>1.0515458600000001</v>
      </c>
      <c r="L375" s="27">
        <f>(K375-A375)^2</f>
        <v>2.6569756831396054E-3</v>
      </c>
      <c r="M375" s="26" t="str">
        <f>IF(AND(K375&gt;-($S$6),K375&lt;($S$6)),"nicht wetten","")</f>
        <v/>
      </c>
      <c r="N375" t="str">
        <f>IF(AND(M375="",(K375*A375)&gt;0),"gew","verl")</f>
        <v>gew</v>
      </c>
      <c r="O375" t="str">
        <f t="shared" si="5"/>
        <v>gew</v>
      </c>
    </row>
    <row r="376" spans="1:15" x14ac:dyDescent="0.25">
      <c r="A376" s="28">
        <v>-1</v>
      </c>
      <c r="C376" s="25">
        <v>-2.711165619</v>
      </c>
      <c r="D376" s="25">
        <f>(C376-A376)^2</f>
        <v>2.9280877756476529</v>
      </c>
      <c r="E376" s="25" t="str">
        <f>IF(AND(C376&gt;-($S$6),C376&lt;($S$6)),"nicht wetten","")</f>
        <v/>
      </c>
      <c r="F376" t="str">
        <f>IF(AND(E376="",(C376*A376)&gt;0),"gew","verl")</f>
        <v>gew</v>
      </c>
      <c r="G376" t="str">
        <f>IF(E376="",F376,"")</f>
        <v>gew</v>
      </c>
      <c r="K376" s="24">
        <v>-3.2812473799999999</v>
      </c>
      <c r="L376" s="27">
        <f>(K376-A376)^2</f>
        <v>5.2040896087568642</v>
      </c>
      <c r="M376" s="26" t="str">
        <f>IF(AND(K376&gt;-($S$6),K376&lt;($S$6)),"nicht wetten","")</f>
        <v/>
      </c>
      <c r="N376" t="str">
        <f>IF(AND(M376="",(K376*A376)&gt;0),"gew","verl")</f>
        <v>gew</v>
      </c>
      <c r="O376" t="str">
        <f t="shared" si="5"/>
        <v>gew</v>
      </c>
    </row>
    <row r="377" spans="1:15" x14ac:dyDescent="0.25">
      <c r="A377" s="28">
        <v>-3</v>
      </c>
      <c r="C377" s="25">
        <v>-1.6318543139999999</v>
      </c>
      <c r="D377" s="25">
        <f>(C377-A377)^2</f>
        <v>1.8718226181204107</v>
      </c>
      <c r="E377" s="25" t="str">
        <f>IF(AND(C377&gt;-($S$6),C377&lt;($S$6)),"nicht wetten","")</f>
        <v/>
      </c>
      <c r="F377" t="str">
        <f>IF(AND(E377="",(C377*A377)&gt;0),"gew","verl")</f>
        <v>gew</v>
      </c>
      <c r="G377" t="str">
        <f>IF(E377="",F377,"")</f>
        <v>gew</v>
      </c>
      <c r="K377" s="24">
        <v>-3.2041270700000002</v>
      </c>
      <c r="L377" s="27">
        <f>(K377-A377)^2</f>
        <v>4.1667860706784979E-2</v>
      </c>
      <c r="M377" s="26" t="str">
        <f>IF(AND(K377&gt;-($S$6),K377&lt;($S$6)),"nicht wetten","")</f>
        <v/>
      </c>
      <c r="N377" t="str">
        <f>IF(AND(M377="",(K377*A377)&gt;0),"gew","verl")</f>
        <v>gew</v>
      </c>
      <c r="O377" t="str">
        <f t="shared" si="5"/>
        <v>gew</v>
      </c>
    </row>
    <row r="378" spans="1:15" x14ac:dyDescent="0.25">
      <c r="A378" s="28">
        <v>-1</v>
      </c>
      <c r="C378" s="25">
        <v>-1.720540899</v>
      </c>
      <c r="D378" s="25">
        <f>(C378-A378)^2</f>
        <v>0.51917918713172817</v>
      </c>
      <c r="E378" s="25" t="str">
        <f>IF(AND(C378&gt;-($S$6),C378&lt;($S$6)),"nicht wetten","")</f>
        <v/>
      </c>
      <c r="F378" t="str">
        <f>IF(AND(E378="",(C378*A378)&gt;0),"gew","verl")</f>
        <v>gew</v>
      </c>
      <c r="G378" t="str">
        <f>IF(E378="",F378,"")</f>
        <v>gew</v>
      </c>
      <c r="K378" s="24">
        <v>-0.78447800899999998</v>
      </c>
      <c r="L378" s="27">
        <f>(K378-A378)^2</f>
        <v>4.6449728604604092E-2</v>
      </c>
      <c r="M378" s="26" t="str">
        <f>IF(AND(K378&gt;-($S$6),K378&lt;($S$6)),"nicht wetten","")</f>
        <v>nicht wetten</v>
      </c>
      <c r="N378" t="str">
        <f>IF(AND(M378="",(K378*A378)&gt;0),"gew","verl")</f>
        <v>verl</v>
      </c>
      <c r="O378" t="str">
        <f t="shared" si="5"/>
        <v/>
      </c>
    </row>
    <row r="379" spans="1:15" x14ac:dyDescent="0.25">
      <c r="A379" s="28">
        <v>-3</v>
      </c>
      <c r="C379" s="25">
        <v>-1.1871384890000001</v>
      </c>
      <c r="D379" s="25">
        <f>(C379-A379)^2</f>
        <v>3.2864668580652028</v>
      </c>
      <c r="E379" s="25" t="str">
        <f>IF(AND(C379&gt;-($S$6),C379&lt;($S$6)),"nicht wetten","")</f>
        <v/>
      </c>
      <c r="F379" t="str">
        <f>IF(AND(E379="",(C379*A379)&gt;0),"gew","verl")</f>
        <v>gew</v>
      </c>
      <c r="G379" t="str">
        <f>IF(E379="",F379,"")</f>
        <v>gew</v>
      </c>
      <c r="K379" s="24">
        <v>-3.3640320300000002</v>
      </c>
      <c r="L379" s="27">
        <f>(K379-A379)^2</f>
        <v>0.13251931886592103</v>
      </c>
      <c r="M379" s="26" t="str">
        <f>IF(AND(K379&gt;-($S$6),K379&lt;($S$6)),"nicht wetten","")</f>
        <v/>
      </c>
      <c r="N379" t="str">
        <f>IF(AND(M379="",(K379*A379)&gt;0),"gew","verl")</f>
        <v>gew</v>
      </c>
      <c r="O379" t="str">
        <f t="shared" si="5"/>
        <v>gew</v>
      </c>
    </row>
    <row r="380" spans="1:15" x14ac:dyDescent="0.25">
      <c r="A380" s="28">
        <v>0</v>
      </c>
      <c r="C380" s="25">
        <v>0.28090267000000002</v>
      </c>
      <c r="D380" s="25">
        <f>(C380-A380)^2</f>
        <v>7.8906310013128908E-2</v>
      </c>
      <c r="E380" s="25" t="str">
        <f>IF(AND(C380&gt;-($S$6),C380&lt;($S$6)),"nicht wetten","")</f>
        <v>nicht wetten</v>
      </c>
      <c r="F380" t="str">
        <f>IF(AND(E380="",(C380*A380)&gt;0),"gew","verl")</f>
        <v>verl</v>
      </c>
      <c r="G380" t="str">
        <f>IF(E380="",F380,"")</f>
        <v/>
      </c>
      <c r="K380" s="24">
        <v>0.198768377</v>
      </c>
      <c r="L380" s="27">
        <f>(K380-A380)^2</f>
        <v>3.9508867695214125E-2</v>
      </c>
      <c r="M380" s="26" t="str">
        <f>IF(AND(K380&gt;-($S$6),K380&lt;($S$6)),"nicht wetten","")</f>
        <v>nicht wetten</v>
      </c>
      <c r="N380" t="str">
        <f>IF(AND(M380="",(K380*A380)&gt;0),"gew","verl")</f>
        <v>verl</v>
      </c>
      <c r="O380" t="str">
        <f t="shared" si="5"/>
        <v/>
      </c>
    </row>
    <row r="381" spans="1:15" x14ac:dyDescent="0.25">
      <c r="A381" s="28">
        <v>0</v>
      </c>
      <c r="C381" s="25">
        <v>6.5385132999999998E-2</v>
      </c>
      <c r="D381" s="25">
        <f>(C381-A381)^2</f>
        <v>4.2752156174276886E-3</v>
      </c>
      <c r="E381" s="25" t="str">
        <f>IF(AND(C381&gt;-($S$6),C381&lt;($S$6)),"nicht wetten","")</f>
        <v>nicht wetten</v>
      </c>
      <c r="F381" t="str">
        <f>IF(AND(E381="",(C381*A381)&gt;0),"gew","verl")</f>
        <v>verl</v>
      </c>
      <c r="G381" t="str">
        <f>IF(E381="",F381,"")</f>
        <v/>
      </c>
      <c r="K381" s="24">
        <v>0.26396304399999998</v>
      </c>
      <c r="L381" s="27">
        <f>(K381-A381)^2</f>
        <v>6.9676488597745931E-2</v>
      </c>
      <c r="M381" s="26" t="str">
        <f>IF(AND(K381&gt;-($S$6),K381&lt;($S$6)),"nicht wetten","")</f>
        <v>nicht wetten</v>
      </c>
      <c r="N381" t="str">
        <f>IF(AND(M381="",(K381*A381)&gt;0),"gew","verl")</f>
        <v>verl</v>
      </c>
      <c r="O381" t="str">
        <f t="shared" si="5"/>
        <v/>
      </c>
    </row>
    <row r="382" spans="1:15" x14ac:dyDescent="0.25">
      <c r="A382" s="28">
        <v>-1</v>
      </c>
      <c r="C382" s="25">
        <v>-0.42999403400000002</v>
      </c>
      <c r="D382" s="25">
        <f>(C382-A382)^2</f>
        <v>0.32490680127559313</v>
      </c>
      <c r="E382" s="25" t="str">
        <f>IF(AND(C382&gt;-($S$6),C382&lt;($S$6)),"nicht wetten","")</f>
        <v>nicht wetten</v>
      </c>
      <c r="F382" t="str">
        <f>IF(AND(E382="",(C382*A382)&gt;0),"gew","verl")</f>
        <v>verl</v>
      </c>
      <c r="G382" t="str">
        <f>IF(E382="",F382,"")</f>
        <v/>
      </c>
      <c r="K382" s="24">
        <v>2.2479777300000001</v>
      </c>
      <c r="L382" s="27">
        <f>(K382-A382)^2</f>
        <v>10.549359334575954</v>
      </c>
      <c r="M382" s="26" t="str">
        <f>IF(AND(K382&gt;-($S$6),K382&lt;($S$6)),"nicht wetten","")</f>
        <v/>
      </c>
      <c r="N382" t="str">
        <f>IF(AND(M382="",(K382*A382)&gt;0),"gew","verl")</f>
        <v>verl</v>
      </c>
      <c r="O382" t="str">
        <f t="shared" si="5"/>
        <v>verl</v>
      </c>
    </row>
    <row r="383" spans="1:15" x14ac:dyDescent="0.25">
      <c r="A383" s="28">
        <v>-1</v>
      </c>
      <c r="C383" s="25">
        <v>4.6026279000000003E-2</v>
      </c>
      <c r="D383" s="25">
        <f>(C383-A383)^2</f>
        <v>1.0941709763585856</v>
      </c>
      <c r="E383" s="25" t="str">
        <f>IF(AND(C383&gt;-($S$6),C383&lt;($S$6)),"nicht wetten","")</f>
        <v>nicht wetten</v>
      </c>
      <c r="F383" t="str">
        <f>IF(AND(E383="",(C383*A383)&gt;0),"gew","verl")</f>
        <v>verl</v>
      </c>
      <c r="G383" t="str">
        <f>IF(E383="",F383,"")</f>
        <v/>
      </c>
      <c r="K383" s="24">
        <v>-0.64869445599999997</v>
      </c>
      <c r="L383" s="27">
        <f>(K383-A383)^2</f>
        <v>0.12341558524513595</v>
      </c>
      <c r="M383" s="26" t="str">
        <f>IF(AND(K383&gt;-($S$6),K383&lt;($S$6)),"nicht wetten","")</f>
        <v>nicht wetten</v>
      </c>
      <c r="N383" t="str">
        <f>IF(AND(M383="",(K383*A383)&gt;0),"gew","verl")</f>
        <v>verl</v>
      </c>
      <c r="O383" t="str">
        <f t="shared" si="5"/>
        <v/>
      </c>
    </row>
    <row r="384" spans="1:15" x14ac:dyDescent="0.25">
      <c r="A384" s="28">
        <v>1</v>
      </c>
      <c r="C384" s="25">
        <v>1.7145633229999999</v>
      </c>
      <c r="D384" s="25">
        <f>(C384-A384)^2</f>
        <v>0.51060074257680221</v>
      </c>
      <c r="E384" s="25" t="str">
        <f>IF(AND(C384&gt;-($S$6),C384&lt;($S$6)),"nicht wetten","")</f>
        <v/>
      </c>
      <c r="F384" t="str">
        <f>IF(AND(E384="",(C384*A384)&gt;0),"gew","verl")</f>
        <v>gew</v>
      </c>
      <c r="G384" t="str">
        <f>IF(E384="",F384,"")</f>
        <v>gew</v>
      </c>
      <c r="K384" s="24">
        <v>2.9782073499999999</v>
      </c>
      <c r="L384" s="27">
        <f>(K384-A384)^2</f>
        <v>3.913304319594022</v>
      </c>
      <c r="M384" s="26" t="str">
        <f>IF(AND(K384&gt;-($S$6),K384&lt;($S$6)),"nicht wetten","")</f>
        <v/>
      </c>
      <c r="N384" t="str">
        <f>IF(AND(M384="",(K384*A384)&gt;0),"gew","verl")</f>
        <v>gew</v>
      </c>
      <c r="O384" t="str">
        <f t="shared" si="5"/>
        <v>gew</v>
      </c>
    </row>
    <row r="385" spans="1:15" x14ac:dyDescent="0.25">
      <c r="A385" s="28">
        <v>0</v>
      </c>
      <c r="C385" s="25">
        <v>9.5783571999999997E-2</v>
      </c>
      <c r="D385" s="25">
        <f>(C385-A385)^2</f>
        <v>9.1744926650791838E-3</v>
      </c>
      <c r="E385" s="25" t="str">
        <f>IF(AND(C385&gt;-($S$6),C385&lt;($S$6)),"nicht wetten","")</f>
        <v>nicht wetten</v>
      </c>
      <c r="F385" t="str">
        <f>IF(AND(E385="",(C385*A385)&gt;0),"gew","verl")</f>
        <v>verl</v>
      </c>
      <c r="G385" t="str">
        <f>IF(E385="",F385,"")</f>
        <v/>
      </c>
      <c r="K385" s="24">
        <v>0.117368206</v>
      </c>
      <c r="L385" s="27">
        <f>(K385-A385)^2</f>
        <v>1.3775295779658437E-2</v>
      </c>
      <c r="M385" s="26" t="str">
        <f>IF(AND(K385&gt;-($S$6),K385&lt;($S$6)),"nicht wetten","")</f>
        <v>nicht wetten</v>
      </c>
      <c r="N385" t="str">
        <f>IF(AND(M385="",(K385*A385)&gt;0),"gew","verl")</f>
        <v>verl</v>
      </c>
      <c r="O385" t="str">
        <f t="shared" si="5"/>
        <v/>
      </c>
    </row>
    <row r="386" spans="1:15" x14ac:dyDescent="0.25">
      <c r="A386" s="28">
        <v>-3</v>
      </c>
      <c r="C386" s="25">
        <v>-1.521461357</v>
      </c>
      <c r="D386" s="25">
        <f>(C386-A386)^2</f>
        <v>2.1860765188442817</v>
      </c>
      <c r="E386" s="25" t="str">
        <f>IF(AND(C386&gt;-($S$6),C386&lt;($S$6)),"nicht wetten","")</f>
        <v/>
      </c>
      <c r="F386" t="str">
        <f>IF(AND(E386="",(C386*A386)&gt;0),"gew","verl")</f>
        <v>gew</v>
      </c>
      <c r="G386" t="str">
        <f>IF(E386="",F386,"")</f>
        <v>gew</v>
      </c>
      <c r="K386" s="24">
        <v>-3.2507867799999999</v>
      </c>
      <c r="L386" s="27">
        <f>(K386-A386)^2</f>
        <v>6.2894009022768343E-2</v>
      </c>
      <c r="M386" s="26" t="str">
        <f>IF(AND(K386&gt;-($S$6),K386&lt;($S$6)),"nicht wetten","")</f>
        <v/>
      </c>
      <c r="N386" t="str">
        <f>IF(AND(M386="",(K386*A386)&gt;0),"gew","verl")</f>
        <v>gew</v>
      </c>
      <c r="O386" t="str">
        <f t="shared" ref="O386:O449" si="6">IF(M386="",N386,"")</f>
        <v>gew</v>
      </c>
    </row>
    <row r="387" spans="1:15" x14ac:dyDescent="0.25">
      <c r="A387" s="28">
        <v>0</v>
      </c>
      <c r="C387" s="25">
        <v>-0.193339962</v>
      </c>
      <c r="D387" s="25">
        <f>(C387-A387)^2</f>
        <v>3.7380340906161443E-2</v>
      </c>
      <c r="E387" s="25" t="str">
        <f>IF(AND(C387&gt;-($S$6),C387&lt;($S$6)),"nicht wetten","")</f>
        <v>nicht wetten</v>
      </c>
      <c r="F387" t="str">
        <f>IF(AND(E387="",(C387*A387)&gt;0),"gew","verl")</f>
        <v>verl</v>
      </c>
      <c r="G387" t="str">
        <f>IF(E387="",F387,"")</f>
        <v/>
      </c>
      <c r="K387" s="24">
        <v>1.66217291</v>
      </c>
      <c r="L387" s="27">
        <f>(K387-A387)^2</f>
        <v>2.7628187827378681</v>
      </c>
      <c r="M387" s="26" t="str">
        <f>IF(AND(K387&gt;-($S$6),K387&lt;($S$6)),"nicht wetten","")</f>
        <v/>
      </c>
      <c r="N387" t="str">
        <f>IF(AND(M387="",(K387*A387)&gt;0),"gew","verl")</f>
        <v>verl</v>
      </c>
      <c r="O387" t="str">
        <f t="shared" si="6"/>
        <v>verl</v>
      </c>
    </row>
    <row r="388" spans="1:15" x14ac:dyDescent="0.25">
      <c r="A388" s="28">
        <v>0</v>
      </c>
      <c r="C388" s="25">
        <v>7.3870653999999994E-2</v>
      </c>
      <c r="D388" s="25">
        <f>(C388-A388)^2</f>
        <v>5.4568735223877148E-3</v>
      </c>
      <c r="E388" s="25" t="str">
        <f>IF(AND(C388&gt;-($S$6),C388&lt;($S$6)),"nicht wetten","")</f>
        <v>nicht wetten</v>
      </c>
      <c r="F388" t="str">
        <f>IF(AND(E388="",(C388*A388)&gt;0),"gew","verl")</f>
        <v>verl</v>
      </c>
      <c r="G388" t="str">
        <f>IF(E388="",F388,"")</f>
        <v/>
      </c>
      <c r="K388" s="24">
        <v>-0.82442587599999995</v>
      </c>
      <c r="L388" s="27">
        <f>(K388-A388)^2</f>
        <v>0.67967802501836727</v>
      </c>
      <c r="M388" s="26" t="str">
        <f>IF(AND(K388&gt;-($S$6),K388&lt;($S$6)),"nicht wetten","")</f>
        <v>nicht wetten</v>
      </c>
      <c r="N388" t="str">
        <f>IF(AND(M388="",(K388*A388)&gt;0),"gew","verl")</f>
        <v>verl</v>
      </c>
      <c r="O388" t="str">
        <f t="shared" si="6"/>
        <v/>
      </c>
    </row>
    <row r="389" spans="1:15" x14ac:dyDescent="0.25">
      <c r="A389" s="28">
        <v>4</v>
      </c>
      <c r="C389" s="25">
        <v>2.2838233560000001</v>
      </c>
      <c r="D389" s="25">
        <f>(C389-A389)^2</f>
        <v>2.9452622734111022</v>
      </c>
      <c r="E389" s="25" t="str">
        <f>IF(AND(C389&gt;-($S$6),C389&lt;($S$6)),"nicht wetten","")</f>
        <v/>
      </c>
      <c r="F389" t="str">
        <f>IF(AND(E389="",(C389*A389)&gt;0),"gew","verl")</f>
        <v>gew</v>
      </c>
      <c r="G389" t="str">
        <f>IF(E389="",F389,"")</f>
        <v>gew</v>
      </c>
      <c r="K389" s="24">
        <v>3.3298256400000001</v>
      </c>
      <c r="L389" s="27">
        <f>(K389-A389)^2</f>
        <v>0.44913367280140942</v>
      </c>
      <c r="M389" s="26" t="str">
        <f>IF(AND(K389&gt;-($S$6),K389&lt;($S$6)),"nicht wetten","")</f>
        <v/>
      </c>
      <c r="N389" t="str">
        <f>IF(AND(M389="",(K389*A389)&gt;0),"gew","verl")</f>
        <v>gew</v>
      </c>
      <c r="O389" t="str">
        <f t="shared" si="6"/>
        <v>gew</v>
      </c>
    </row>
    <row r="390" spans="1:15" x14ac:dyDescent="0.25">
      <c r="A390" s="28">
        <v>1</v>
      </c>
      <c r="C390" s="25">
        <v>0.33844058900000001</v>
      </c>
      <c r="D390" s="25">
        <f>(C390-A390)^2</f>
        <v>0.43766085428266699</v>
      </c>
      <c r="E390" s="25" t="str">
        <f>IF(AND(C390&gt;-($S$6),C390&lt;($S$6)),"nicht wetten","")</f>
        <v>nicht wetten</v>
      </c>
      <c r="F390" t="str">
        <f>IF(AND(E390="",(C390*A390)&gt;0),"gew","verl")</f>
        <v>verl</v>
      </c>
      <c r="G390" t="str">
        <f>IF(E390="",F390,"")</f>
        <v/>
      </c>
      <c r="K390" s="24">
        <v>-1.91991556</v>
      </c>
      <c r="L390" s="27">
        <f>(K390-A390)^2</f>
        <v>8.5259068775301117</v>
      </c>
      <c r="M390" s="26" t="str">
        <f>IF(AND(K390&gt;-($S$6),K390&lt;($S$6)),"nicht wetten","")</f>
        <v/>
      </c>
      <c r="N390" t="str">
        <f>IF(AND(M390="",(K390*A390)&gt;0),"gew","verl")</f>
        <v>verl</v>
      </c>
      <c r="O390" t="str">
        <f t="shared" si="6"/>
        <v>verl</v>
      </c>
    </row>
    <row r="391" spans="1:15" x14ac:dyDescent="0.25">
      <c r="A391" s="28">
        <v>-2</v>
      </c>
      <c r="C391" s="25">
        <v>-1.3544004780000001</v>
      </c>
      <c r="D391" s="25">
        <f>(C391-A391)^2</f>
        <v>0.41679874280662838</v>
      </c>
      <c r="E391" s="25" t="str">
        <f>IF(AND(C391&gt;-($S$6),C391&lt;($S$6)),"nicht wetten","")</f>
        <v/>
      </c>
      <c r="F391" t="str">
        <f>IF(AND(E391="",(C391*A391)&gt;0),"gew","verl")</f>
        <v>gew</v>
      </c>
      <c r="G391" t="str">
        <f>IF(E391="",F391,"")</f>
        <v>gew</v>
      </c>
      <c r="K391" s="24">
        <v>-2.1014325600000001</v>
      </c>
      <c r="L391" s="27">
        <f>(K391-A391)^2</f>
        <v>1.0288564228153623E-2</v>
      </c>
      <c r="M391" s="26" t="str">
        <f>IF(AND(K391&gt;-($S$6),K391&lt;($S$6)),"nicht wetten","")</f>
        <v/>
      </c>
      <c r="N391" t="str">
        <f>IF(AND(M391="",(K391*A391)&gt;0),"gew","verl")</f>
        <v>gew</v>
      </c>
      <c r="O391" t="str">
        <f t="shared" si="6"/>
        <v>gew</v>
      </c>
    </row>
    <row r="392" spans="1:15" x14ac:dyDescent="0.25">
      <c r="A392" s="28">
        <v>2</v>
      </c>
      <c r="C392" s="25">
        <v>1.1177698119999999</v>
      </c>
      <c r="D392" s="25">
        <f>(C392-A392)^2</f>
        <v>0.77833010461851548</v>
      </c>
      <c r="E392" s="25" t="str">
        <f>IF(AND(C392&gt;-($S$6),C392&lt;($S$6)),"nicht wetten","")</f>
        <v/>
      </c>
      <c r="F392" t="str">
        <f>IF(AND(E392="",(C392*A392)&gt;0),"gew","verl")</f>
        <v>gew</v>
      </c>
      <c r="G392" t="str">
        <f>IF(E392="",F392,"")</f>
        <v>gew</v>
      </c>
      <c r="K392" s="24">
        <v>-0.56108164800000004</v>
      </c>
      <c r="L392" s="27">
        <f>(K392-A392)^2</f>
        <v>6.5591392077223958</v>
      </c>
      <c r="M392" s="26" t="str">
        <f>IF(AND(K392&gt;-($S$6),K392&lt;($S$6)),"nicht wetten","")</f>
        <v>nicht wetten</v>
      </c>
      <c r="N392" t="str">
        <f>IF(AND(M392="",(K392*A392)&gt;0),"gew","verl")</f>
        <v>verl</v>
      </c>
      <c r="O392" t="str">
        <f t="shared" si="6"/>
        <v/>
      </c>
    </row>
    <row r="393" spans="1:15" x14ac:dyDescent="0.25">
      <c r="A393" s="28">
        <v>-1</v>
      </c>
      <c r="C393" s="25">
        <v>7.2396279999999997E-3</v>
      </c>
      <c r="D393" s="25">
        <f>(C393-A393)^2</f>
        <v>1.0145316682135783</v>
      </c>
      <c r="E393" s="25" t="str">
        <f>IF(AND(C393&gt;-($S$6),C393&lt;($S$6)),"nicht wetten","")</f>
        <v>nicht wetten</v>
      </c>
      <c r="F393" t="str">
        <f>IF(AND(E393="",(C393*A393)&gt;0),"gew","verl")</f>
        <v>verl</v>
      </c>
      <c r="G393" t="str">
        <f>IF(E393="",F393,"")</f>
        <v/>
      </c>
      <c r="K393" s="24">
        <v>3.7864673099999999</v>
      </c>
      <c r="L393" s="27">
        <f>(K393-A393)^2</f>
        <v>22.910269309698634</v>
      </c>
      <c r="M393" s="26" t="str">
        <f>IF(AND(K393&gt;-($S$6),K393&lt;($S$6)),"nicht wetten","")</f>
        <v/>
      </c>
      <c r="N393" t="str">
        <f>IF(AND(M393="",(K393*A393)&gt;0),"gew","verl")</f>
        <v>verl</v>
      </c>
      <c r="O393" t="str">
        <f t="shared" si="6"/>
        <v>verl</v>
      </c>
    </row>
    <row r="394" spans="1:15" x14ac:dyDescent="0.25">
      <c r="A394" s="28">
        <v>-1</v>
      </c>
      <c r="C394" s="25">
        <v>-0.56992080700000003</v>
      </c>
      <c r="D394" s="25">
        <f>(C394-A394)^2</f>
        <v>0.18496811225153123</v>
      </c>
      <c r="E394" s="25" t="str">
        <f>IF(AND(C394&gt;-($S$6),C394&lt;($S$6)),"nicht wetten","")</f>
        <v>nicht wetten</v>
      </c>
      <c r="F394" t="str">
        <f>IF(AND(E394="",(C394*A394)&gt;0),"gew","verl")</f>
        <v>verl</v>
      </c>
      <c r="G394" t="str">
        <f>IF(E394="",F394,"")</f>
        <v/>
      </c>
      <c r="K394" s="24">
        <v>-0.83566570299999998</v>
      </c>
      <c r="L394" s="27">
        <f>(K394-A394)^2</f>
        <v>2.7005761170484213E-2</v>
      </c>
      <c r="M394" s="26" t="str">
        <f>IF(AND(K394&gt;-($S$6),K394&lt;($S$6)),"nicht wetten","")</f>
        <v>nicht wetten</v>
      </c>
      <c r="N394" t="str">
        <f>IF(AND(M394="",(K394*A394)&gt;0),"gew","verl")</f>
        <v>verl</v>
      </c>
      <c r="O394" t="str">
        <f t="shared" si="6"/>
        <v/>
      </c>
    </row>
    <row r="395" spans="1:15" x14ac:dyDescent="0.25">
      <c r="A395" s="28">
        <v>-4</v>
      </c>
      <c r="C395" s="25">
        <v>-2.3544979869999998</v>
      </c>
      <c r="D395" s="25">
        <f>(C395-A395)^2</f>
        <v>2.7076768747870528</v>
      </c>
      <c r="E395" s="25" t="str">
        <f>IF(AND(C395&gt;-($S$6),C395&lt;($S$6)),"nicht wetten","")</f>
        <v/>
      </c>
      <c r="F395" t="str">
        <f>IF(AND(E395="",(C395*A395)&gt;0),"gew","verl")</f>
        <v>gew</v>
      </c>
      <c r="G395" t="str">
        <f>IF(E395="",F395,"")</f>
        <v>gew</v>
      </c>
      <c r="K395" s="24">
        <v>-3.9204859700000001</v>
      </c>
      <c r="L395" s="27">
        <f>(K395-A395)^2</f>
        <v>6.3224809668408844E-3</v>
      </c>
      <c r="M395" s="26" t="str">
        <f>IF(AND(K395&gt;-($S$6),K395&lt;($S$6)),"nicht wetten","")</f>
        <v/>
      </c>
      <c r="N395" t="str">
        <f>IF(AND(M395="",(K395*A395)&gt;0),"gew","verl")</f>
        <v>gew</v>
      </c>
      <c r="O395" t="str">
        <f t="shared" si="6"/>
        <v>gew</v>
      </c>
    </row>
    <row r="396" spans="1:15" x14ac:dyDescent="0.25">
      <c r="A396" s="28">
        <v>0</v>
      </c>
      <c r="C396" s="25">
        <v>0.43150033799999998</v>
      </c>
      <c r="D396" s="25">
        <f>(C396-A396)^2</f>
        <v>0.18619254169411423</v>
      </c>
      <c r="E396" s="25" t="str">
        <f>IF(AND(C396&gt;-($S$6),C396&lt;($S$6)),"nicht wetten","")</f>
        <v>nicht wetten</v>
      </c>
      <c r="F396" t="str">
        <f>IF(AND(E396="",(C396*A396)&gt;0),"gew","verl")</f>
        <v>verl</v>
      </c>
      <c r="G396" t="str">
        <f>IF(E396="",F396,"")</f>
        <v/>
      </c>
      <c r="K396" s="24">
        <v>2.13525426E-2</v>
      </c>
      <c r="L396" s="27">
        <f>(K396-A396)^2</f>
        <v>4.5593107548481477E-4</v>
      </c>
      <c r="M396" s="26" t="str">
        <f>IF(AND(K396&gt;-($S$6),K396&lt;($S$6)),"nicht wetten","")</f>
        <v>nicht wetten</v>
      </c>
      <c r="N396" t="str">
        <f>IF(AND(M396="",(K396*A396)&gt;0),"gew","verl")</f>
        <v>verl</v>
      </c>
      <c r="O396" t="str">
        <f t="shared" si="6"/>
        <v/>
      </c>
    </row>
    <row r="397" spans="1:15" x14ac:dyDescent="0.25">
      <c r="A397" s="28">
        <v>-2</v>
      </c>
      <c r="C397" s="25">
        <v>-0.67162849000000002</v>
      </c>
      <c r="D397" s="25">
        <f>(C397-A397)^2</f>
        <v>1.7645708685796799</v>
      </c>
      <c r="E397" s="25" t="str">
        <f>IF(AND(C397&gt;-($S$6),C397&lt;($S$6)),"nicht wetten","")</f>
        <v>nicht wetten</v>
      </c>
      <c r="F397" t="str">
        <f>IF(AND(E397="",(C397*A397)&gt;0),"gew","verl")</f>
        <v>verl</v>
      </c>
      <c r="G397" t="str">
        <f>IF(E397="",F397,"")</f>
        <v/>
      </c>
      <c r="K397" s="24">
        <v>-1.6211891199999999</v>
      </c>
      <c r="L397" s="27">
        <f>(K397-A397)^2</f>
        <v>0.14349768280637445</v>
      </c>
      <c r="M397" s="26" t="str">
        <f>IF(AND(K397&gt;-($S$6),K397&lt;($S$6)),"nicht wetten","")</f>
        <v/>
      </c>
      <c r="N397" t="str">
        <f>IF(AND(M397="",(K397*A397)&gt;0),"gew","verl")</f>
        <v>gew</v>
      </c>
      <c r="O397" t="str">
        <f t="shared" si="6"/>
        <v>gew</v>
      </c>
    </row>
    <row r="398" spans="1:15" x14ac:dyDescent="0.25">
      <c r="A398" s="28">
        <v>-1</v>
      </c>
      <c r="C398" s="25">
        <v>-0.53022199800000003</v>
      </c>
      <c r="D398" s="25">
        <f>(C398-A398)^2</f>
        <v>0.22069137116311197</v>
      </c>
      <c r="E398" s="25" t="str">
        <f>IF(AND(C398&gt;-($S$6),C398&lt;($S$6)),"nicht wetten","")</f>
        <v>nicht wetten</v>
      </c>
      <c r="F398" t="str">
        <f>IF(AND(E398="",(C398*A398)&gt;0),"gew","verl")</f>
        <v>verl</v>
      </c>
      <c r="G398" t="str">
        <f>IF(E398="",F398,"")</f>
        <v/>
      </c>
      <c r="K398" s="24">
        <v>0.202994376</v>
      </c>
      <c r="L398" s="27">
        <f>(K398-A398)^2</f>
        <v>1.4471954686876292</v>
      </c>
      <c r="M398" s="26" t="str">
        <f>IF(AND(K398&gt;-($S$6),K398&lt;($S$6)),"nicht wetten","")</f>
        <v>nicht wetten</v>
      </c>
      <c r="N398" t="str">
        <f>IF(AND(M398="",(K398*A398)&gt;0),"gew","verl")</f>
        <v>verl</v>
      </c>
      <c r="O398" t="str">
        <f t="shared" si="6"/>
        <v/>
      </c>
    </row>
    <row r="399" spans="1:15" x14ac:dyDescent="0.25">
      <c r="A399" s="28">
        <v>2</v>
      </c>
      <c r="C399" s="25">
        <v>1.3496585729999999</v>
      </c>
      <c r="D399" s="25">
        <f>(C399-A399)^2</f>
        <v>0.42294397167239645</v>
      </c>
      <c r="E399" s="25" t="str">
        <f>IF(AND(C399&gt;-($S$6),C399&lt;($S$6)),"nicht wetten","")</f>
        <v/>
      </c>
      <c r="F399" t="str">
        <f>IF(AND(E399="",(C399*A399)&gt;0),"gew","verl")</f>
        <v>gew</v>
      </c>
      <c r="G399" t="str">
        <f>IF(E399="",F399,"")</f>
        <v>gew</v>
      </c>
      <c r="K399" s="24">
        <v>2.3794407799999999</v>
      </c>
      <c r="L399" s="27">
        <f>(K399-A399)^2</f>
        <v>0.14397530552700835</v>
      </c>
      <c r="M399" s="26" t="str">
        <f>IF(AND(K399&gt;-($S$6),K399&lt;($S$6)),"nicht wetten","")</f>
        <v/>
      </c>
      <c r="N399" t="str">
        <f>IF(AND(M399="",(K399*A399)&gt;0),"gew","verl")</f>
        <v>gew</v>
      </c>
      <c r="O399" t="str">
        <f t="shared" si="6"/>
        <v>gew</v>
      </c>
    </row>
    <row r="400" spans="1:15" x14ac:dyDescent="0.25">
      <c r="A400" s="28">
        <v>1</v>
      </c>
      <c r="C400" s="25">
        <v>1.752476417</v>
      </c>
      <c r="D400" s="25">
        <f>(C400-A400)^2</f>
        <v>0.56622075814115791</v>
      </c>
      <c r="E400" s="25" t="str">
        <f>IF(AND(C400&gt;-($S$6),C400&lt;($S$6)),"nicht wetten","")</f>
        <v/>
      </c>
      <c r="F400" t="str">
        <f>IF(AND(E400="",(C400*A400)&gt;0),"gew","verl")</f>
        <v>gew</v>
      </c>
      <c r="G400" t="str">
        <f>IF(E400="",F400,"")</f>
        <v>gew</v>
      </c>
      <c r="K400" s="24">
        <v>1.18542898</v>
      </c>
      <c r="L400" s="27">
        <f>(K400-A400)^2</f>
        <v>3.4383906623840388E-2</v>
      </c>
      <c r="M400" s="26" t="str">
        <f>IF(AND(K400&gt;-($S$6),K400&lt;($S$6)),"nicht wetten","")</f>
        <v/>
      </c>
      <c r="N400" t="str">
        <f>IF(AND(M400="",(K400*A400)&gt;0),"gew","verl")</f>
        <v>gew</v>
      </c>
      <c r="O400" t="str">
        <f t="shared" si="6"/>
        <v>gew</v>
      </c>
    </row>
    <row r="401" spans="1:15" x14ac:dyDescent="0.25">
      <c r="A401" s="28">
        <v>-1</v>
      </c>
      <c r="C401" s="25">
        <v>-0.244655861</v>
      </c>
      <c r="D401" s="25">
        <f>(C401-A401)^2</f>
        <v>0.57054476832165124</v>
      </c>
      <c r="E401" s="25" t="str">
        <f>IF(AND(C401&gt;-($S$6),C401&lt;($S$6)),"nicht wetten","")</f>
        <v>nicht wetten</v>
      </c>
      <c r="F401" t="str">
        <f>IF(AND(E401="",(C401*A401)&gt;0),"gew","verl")</f>
        <v>verl</v>
      </c>
      <c r="G401" t="str">
        <f>IF(E401="",F401,"")</f>
        <v/>
      </c>
      <c r="K401" s="24">
        <v>-0.19588077100000001</v>
      </c>
      <c r="L401" s="27">
        <f>(K401-A401)^2</f>
        <v>0.64660773444755437</v>
      </c>
      <c r="M401" s="26" t="str">
        <f>IF(AND(K401&gt;-($S$6),K401&lt;($S$6)),"nicht wetten","")</f>
        <v>nicht wetten</v>
      </c>
      <c r="N401" t="str">
        <f>IF(AND(M401="",(K401*A401)&gt;0),"gew","verl")</f>
        <v>verl</v>
      </c>
      <c r="O401" t="str">
        <f t="shared" si="6"/>
        <v/>
      </c>
    </row>
    <row r="402" spans="1:15" x14ac:dyDescent="0.25">
      <c r="A402" s="28">
        <v>2</v>
      </c>
      <c r="C402" s="25">
        <v>0.95897130500000005</v>
      </c>
      <c r="D402" s="25">
        <f>(C402-A402)^2</f>
        <v>1.0837407438134032</v>
      </c>
      <c r="E402" s="25" t="str">
        <f>IF(AND(C402&gt;-($S$6),C402&lt;($S$6)),"nicht wetten","")</f>
        <v>nicht wetten</v>
      </c>
      <c r="F402" t="str">
        <f>IF(AND(E402="",(C402*A402)&gt;0),"gew","verl")</f>
        <v>verl</v>
      </c>
      <c r="G402" t="str">
        <f>IF(E402="",F402,"")</f>
        <v/>
      </c>
      <c r="K402" s="24">
        <v>1.77364838</v>
      </c>
      <c r="L402" s="27">
        <f>(K402-A402)^2</f>
        <v>5.1235055876624386E-2</v>
      </c>
      <c r="M402" s="26" t="str">
        <f>IF(AND(K402&gt;-($S$6),K402&lt;($S$6)),"nicht wetten","")</f>
        <v/>
      </c>
      <c r="N402" t="str">
        <f>IF(AND(M402="",(K402*A402)&gt;0),"gew","verl")</f>
        <v>gew</v>
      </c>
      <c r="O402" t="str">
        <f t="shared" si="6"/>
        <v>gew</v>
      </c>
    </row>
    <row r="403" spans="1:15" x14ac:dyDescent="0.25">
      <c r="A403" s="28">
        <v>0</v>
      </c>
      <c r="C403" s="25">
        <v>0.86002983700000002</v>
      </c>
      <c r="D403" s="25">
        <f>(C403-A403)^2</f>
        <v>0.73965132053024663</v>
      </c>
      <c r="E403" s="25" t="str">
        <f>IF(AND(C403&gt;-($S$6),C403&lt;($S$6)),"nicht wetten","")</f>
        <v>nicht wetten</v>
      </c>
      <c r="F403" t="str">
        <f>IF(AND(E403="",(C403*A403)&gt;0),"gew","verl")</f>
        <v>verl</v>
      </c>
      <c r="G403" t="str">
        <f>IF(E403="",F403,"")</f>
        <v/>
      </c>
      <c r="K403" s="24">
        <v>-7.3367916000000005E-2</v>
      </c>
      <c r="L403" s="27">
        <f>(K403-A403)^2</f>
        <v>5.3828510981830564E-3</v>
      </c>
      <c r="M403" s="26" t="str">
        <f>IF(AND(K403&gt;-($S$6),K403&lt;($S$6)),"nicht wetten","")</f>
        <v>nicht wetten</v>
      </c>
      <c r="N403" t="str">
        <f>IF(AND(M403="",(K403*A403)&gt;0),"gew","verl")</f>
        <v>verl</v>
      </c>
      <c r="O403" t="str">
        <f t="shared" si="6"/>
        <v/>
      </c>
    </row>
    <row r="404" spans="1:15" x14ac:dyDescent="0.25">
      <c r="A404" s="28">
        <v>0</v>
      </c>
      <c r="C404" s="25">
        <v>0.54552189200000001</v>
      </c>
      <c r="D404" s="25">
        <f>(C404-A404)^2</f>
        <v>0.29759413465125967</v>
      </c>
      <c r="E404" s="25" t="str">
        <f>IF(AND(C404&gt;-($S$6),C404&lt;($S$6)),"nicht wetten","")</f>
        <v>nicht wetten</v>
      </c>
      <c r="F404" t="str">
        <f>IF(AND(E404="",(C404*A404)&gt;0),"gew","verl")</f>
        <v>verl</v>
      </c>
      <c r="G404" t="str">
        <f>IF(E404="",F404,"")</f>
        <v/>
      </c>
      <c r="K404" s="24">
        <v>-0.32356184700000001</v>
      </c>
      <c r="L404" s="27">
        <f>(K404-A404)^2</f>
        <v>0.10469226883405142</v>
      </c>
      <c r="M404" s="26" t="str">
        <f>IF(AND(K404&gt;-($S$6),K404&lt;($S$6)),"nicht wetten","")</f>
        <v>nicht wetten</v>
      </c>
      <c r="N404" t="str">
        <f>IF(AND(M404="",(K404*A404)&gt;0),"gew","verl")</f>
        <v>verl</v>
      </c>
      <c r="O404" t="str">
        <f t="shared" si="6"/>
        <v/>
      </c>
    </row>
    <row r="405" spans="1:15" x14ac:dyDescent="0.25">
      <c r="A405" s="28">
        <v>3</v>
      </c>
      <c r="C405" s="25">
        <v>1.2974587360000001</v>
      </c>
      <c r="D405" s="25">
        <f>(C405-A405)^2</f>
        <v>2.8986467556227176</v>
      </c>
      <c r="E405" s="25" t="str">
        <f>IF(AND(C405&gt;-($S$6),C405&lt;($S$6)),"nicht wetten","")</f>
        <v/>
      </c>
      <c r="F405" t="str">
        <f>IF(AND(E405="",(C405*A405)&gt;0),"gew","verl")</f>
        <v>gew</v>
      </c>
      <c r="G405" t="str">
        <f>IF(E405="",F405,"")</f>
        <v>gew</v>
      </c>
      <c r="K405" s="24">
        <v>0.560251057</v>
      </c>
      <c r="L405" s="27">
        <f>(K405-A405)^2</f>
        <v>5.9523749048696182</v>
      </c>
      <c r="M405" s="26" t="str">
        <f>IF(AND(K405&gt;-($S$6),K405&lt;($S$6)),"nicht wetten","")</f>
        <v>nicht wetten</v>
      </c>
      <c r="N405" t="str">
        <f>IF(AND(M405="",(K405*A405)&gt;0),"gew","verl")</f>
        <v>verl</v>
      </c>
      <c r="O405" t="str">
        <f t="shared" si="6"/>
        <v/>
      </c>
    </row>
    <row r="406" spans="1:15" x14ac:dyDescent="0.25">
      <c r="A406" s="28">
        <v>1</v>
      </c>
      <c r="C406" s="25">
        <v>2.0370650889999999</v>
      </c>
      <c r="D406" s="25">
        <f>(C406-A406)^2</f>
        <v>1.0755039988225779</v>
      </c>
      <c r="E406" s="25" t="str">
        <f>IF(AND(C406&gt;-($S$6),C406&lt;($S$6)),"nicht wetten","")</f>
        <v/>
      </c>
      <c r="F406" t="str">
        <f>IF(AND(E406="",(C406*A406)&gt;0),"gew","verl")</f>
        <v>gew</v>
      </c>
      <c r="G406" t="str">
        <f>IF(E406="",F406,"")</f>
        <v>gew</v>
      </c>
      <c r="K406" s="24">
        <v>1.57914782</v>
      </c>
      <c r="L406" s="27">
        <f>(K406-A406)^2</f>
        <v>0.3354121974107524</v>
      </c>
      <c r="M406" s="26" t="str">
        <f>IF(AND(K406&gt;-($S$6),K406&lt;($S$6)),"nicht wetten","")</f>
        <v/>
      </c>
      <c r="N406" t="str">
        <f>IF(AND(M406="",(K406*A406)&gt;0),"gew","verl")</f>
        <v>gew</v>
      </c>
      <c r="O406" t="str">
        <f t="shared" si="6"/>
        <v>gew</v>
      </c>
    </row>
    <row r="407" spans="1:15" x14ac:dyDescent="0.25">
      <c r="A407" s="28">
        <v>-1</v>
      </c>
      <c r="C407" s="25">
        <v>0.52613736099999997</v>
      </c>
      <c r="D407" s="25">
        <f>(C407-A407)^2</f>
        <v>2.3290952446400444</v>
      </c>
      <c r="E407" s="25" t="str">
        <f>IF(AND(C407&gt;-($S$6),C407&lt;($S$6)),"nicht wetten","")</f>
        <v>nicht wetten</v>
      </c>
      <c r="F407" t="str">
        <f>IF(AND(E407="",(C407*A407)&gt;0),"gew","verl")</f>
        <v>verl</v>
      </c>
      <c r="G407" t="str">
        <f>IF(E407="",F407,"")</f>
        <v/>
      </c>
      <c r="K407" s="24">
        <v>-0.35171774</v>
      </c>
      <c r="L407" s="27">
        <f>(K407-A407)^2</f>
        <v>0.42026988863070758</v>
      </c>
      <c r="M407" s="26" t="str">
        <f>IF(AND(K407&gt;-($S$6),K407&lt;($S$6)),"nicht wetten","")</f>
        <v>nicht wetten</v>
      </c>
      <c r="N407" t="str">
        <f>IF(AND(M407="",(K407*A407)&gt;0),"gew","verl")</f>
        <v>verl</v>
      </c>
      <c r="O407" t="str">
        <f t="shared" si="6"/>
        <v/>
      </c>
    </row>
    <row r="408" spans="1:15" x14ac:dyDescent="0.25">
      <c r="A408" s="28">
        <v>0</v>
      </c>
      <c r="C408" s="25">
        <v>-0.67943372400000002</v>
      </c>
      <c r="D408" s="25">
        <f>(C408-A408)^2</f>
        <v>0.46163018530850819</v>
      </c>
      <c r="E408" s="25" t="str">
        <f>IF(AND(C408&gt;-($S$6),C408&lt;($S$6)),"nicht wetten","")</f>
        <v>nicht wetten</v>
      </c>
      <c r="F408" t="str">
        <f>IF(AND(E408="",(C408*A408)&gt;0),"gew","verl")</f>
        <v>verl</v>
      </c>
      <c r="G408" t="str">
        <f>IF(E408="",F408,"")</f>
        <v/>
      </c>
      <c r="K408" s="24">
        <v>-0.30349808900000003</v>
      </c>
      <c r="L408" s="27">
        <f>(K408-A408)^2</f>
        <v>9.2111090026651937E-2</v>
      </c>
      <c r="M408" s="26" t="str">
        <f>IF(AND(K408&gt;-($S$6),K408&lt;($S$6)),"nicht wetten","")</f>
        <v>nicht wetten</v>
      </c>
      <c r="N408" t="str">
        <f>IF(AND(M408="",(K408*A408)&gt;0),"gew","verl")</f>
        <v>verl</v>
      </c>
      <c r="O408" t="str">
        <f t="shared" si="6"/>
        <v/>
      </c>
    </row>
    <row r="409" spans="1:15" x14ac:dyDescent="0.25">
      <c r="A409" s="28">
        <v>0</v>
      </c>
      <c r="C409" s="25">
        <v>9.0411380000000006E-3</v>
      </c>
      <c r="D409" s="25">
        <f>(C409-A409)^2</f>
        <v>8.174217633504401E-5</v>
      </c>
      <c r="E409" s="25" t="str">
        <f>IF(AND(C409&gt;-($S$6),C409&lt;($S$6)),"nicht wetten","")</f>
        <v>nicht wetten</v>
      </c>
      <c r="F409" t="str">
        <f>IF(AND(E409="",(C409*A409)&gt;0),"gew","verl")</f>
        <v>verl</v>
      </c>
      <c r="G409" t="str">
        <f>IF(E409="",F409,"")</f>
        <v/>
      </c>
      <c r="K409" s="24">
        <v>-0.48403030600000002</v>
      </c>
      <c r="L409" s="27">
        <f>(K409-A409)^2</f>
        <v>0.23428533712645366</v>
      </c>
      <c r="M409" s="26" t="str">
        <f>IF(AND(K409&gt;-($S$6),K409&lt;($S$6)),"nicht wetten","")</f>
        <v>nicht wetten</v>
      </c>
      <c r="N409" t="str">
        <f>IF(AND(M409="",(K409*A409)&gt;0),"gew","verl")</f>
        <v>verl</v>
      </c>
      <c r="O409" t="str">
        <f t="shared" si="6"/>
        <v/>
      </c>
    </row>
    <row r="410" spans="1:15" x14ac:dyDescent="0.25">
      <c r="A410" s="28">
        <v>1</v>
      </c>
      <c r="C410" s="25">
        <v>0.94927487600000005</v>
      </c>
      <c r="D410" s="25">
        <f>(C410-A410)^2</f>
        <v>2.5730382048153714E-3</v>
      </c>
      <c r="E410" s="25" t="str">
        <f>IF(AND(C410&gt;-($S$6),C410&lt;($S$6)),"nicht wetten","")</f>
        <v>nicht wetten</v>
      </c>
      <c r="F410" t="str">
        <f>IF(AND(E410="",(C410*A410)&gt;0),"gew","verl")</f>
        <v>verl</v>
      </c>
      <c r="G410" t="str">
        <f>IF(E410="",F410,"")</f>
        <v/>
      </c>
      <c r="K410" s="24">
        <v>0.81094789499999997</v>
      </c>
      <c r="L410" s="27">
        <f>(K410-A410)^2</f>
        <v>3.5740698404931034E-2</v>
      </c>
      <c r="M410" s="26" t="str">
        <f>IF(AND(K410&gt;-($S$6),K410&lt;($S$6)),"nicht wetten","")</f>
        <v>nicht wetten</v>
      </c>
      <c r="N410" t="str">
        <f>IF(AND(M410="",(K410*A410)&gt;0),"gew","verl")</f>
        <v>verl</v>
      </c>
      <c r="O410" t="str">
        <f t="shared" si="6"/>
        <v/>
      </c>
    </row>
    <row r="411" spans="1:15" x14ac:dyDescent="0.25">
      <c r="A411" s="28">
        <v>1</v>
      </c>
      <c r="C411" s="25">
        <v>0.56647904599999999</v>
      </c>
      <c r="D411" s="25">
        <f>(C411-A411)^2</f>
        <v>0.18794041755707014</v>
      </c>
      <c r="E411" s="25" t="str">
        <f>IF(AND(C411&gt;-($S$6),C411&lt;($S$6)),"nicht wetten","")</f>
        <v>nicht wetten</v>
      </c>
      <c r="F411" t="str">
        <f>IF(AND(E411="",(C411*A411)&gt;0),"gew","verl")</f>
        <v>verl</v>
      </c>
      <c r="G411" t="str">
        <f>IF(E411="",F411,"")</f>
        <v/>
      </c>
      <c r="K411" s="24">
        <v>1.4789086600000001</v>
      </c>
      <c r="L411" s="27">
        <f>(K411-A411)^2</f>
        <v>0.2293535046229957</v>
      </c>
      <c r="M411" s="26" t="str">
        <f>IF(AND(K411&gt;-($S$6),K411&lt;($S$6)),"nicht wetten","")</f>
        <v/>
      </c>
      <c r="N411" t="str">
        <f>IF(AND(M411="",(K411*A411)&gt;0),"gew","verl")</f>
        <v>gew</v>
      </c>
      <c r="O411" t="str">
        <f t="shared" si="6"/>
        <v>gew</v>
      </c>
    </row>
    <row r="412" spans="1:15" x14ac:dyDescent="0.25">
      <c r="A412" s="28">
        <v>0</v>
      </c>
      <c r="C412" s="25">
        <v>0.71312138800000002</v>
      </c>
      <c r="D412" s="25">
        <f>(C412-A412)^2</f>
        <v>0.50854211402304661</v>
      </c>
      <c r="E412" s="25" t="str">
        <f>IF(AND(C412&gt;-($S$6),C412&lt;($S$6)),"nicht wetten","")</f>
        <v>nicht wetten</v>
      </c>
      <c r="F412" t="str">
        <f>IF(AND(E412="",(C412*A412)&gt;0),"gew","verl")</f>
        <v>verl</v>
      </c>
      <c r="G412" t="str">
        <f>IF(E412="",F412,"")</f>
        <v/>
      </c>
      <c r="K412" s="24">
        <v>5.7297393699999997E-2</v>
      </c>
      <c r="L412" s="27">
        <f>(K412-A412)^2</f>
        <v>3.2829913248127993E-3</v>
      </c>
      <c r="M412" s="26" t="str">
        <f>IF(AND(K412&gt;-($S$6),K412&lt;($S$6)),"nicht wetten","")</f>
        <v>nicht wetten</v>
      </c>
      <c r="N412" t="str">
        <f>IF(AND(M412="",(K412*A412)&gt;0),"gew","verl")</f>
        <v>verl</v>
      </c>
      <c r="O412" t="str">
        <f t="shared" si="6"/>
        <v/>
      </c>
    </row>
    <row r="413" spans="1:15" x14ac:dyDescent="0.25">
      <c r="A413" s="28">
        <v>0</v>
      </c>
      <c r="C413" s="25">
        <v>0.86034938400000005</v>
      </c>
      <c r="D413" s="25">
        <f>(C413-A413)^2</f>
        <v>0.7402010625491795</v>
      </c>
      <c r="E413" s="25" t="str">
        <f>IF(AND(C413&gt;-($S$6),C413&lt;($S$6)),"nicht wetten","")</f>
        <v>nicht wetten</v>
      </c>
      <c r="F413" t="str">
        <f>IF(AND(E413="",(C413*A413)&gt;0),"gew","verl")</f>
        <v>verl</v>
      </c>
      <c r="G413" t="str">
        <f>IF(E413="",F413,"")</f>
        <v/>
      </c>
      <c r="K413" s="24">
        <v>8.2680217900000005E-2</v>
      </c>
      <c r="L413" s="27">
        <f>(K413-A413)^2</f>
        <v>6.8360184319914809E-3</v>
      </c>
      <c r="M413" s="26" t="str">
        <f>IF(AND(K413&gt;-($S$6),K413&lt;($S$6)),"nicht wetten","")</f>
        <v>nicht wetten</v>
      </c>
      <c r="N413" t="str">
        <f>IF(AND(M413="",(K413*A413)&gt;0),"gew","verl")</f>
        <v>verl</v>
      </c>
      <c r="O413" t="str">
        <f t="shared" si="6"/>
        <v/>
      </c>
    </row>
    <row r="414" spans="1:15" x14ac:dyDescent="0.25">
      <c r="A414" s="28">
        <v>-1</v>
      </c>
      <c r="C414" s="25">
        <v>-0.81191630199999998</v>
      </c>
      <c r="D414" s="25">
        <f>(C414-A414)^2</f>
        <v>3.537547745335521E-2</v>
      </c>
      <c r="E414" s="25" t="str">
        <f>IF(AND(C414&gt;-($S$6),C414&lt;($S$6)),"nicht wetten","")</f>
        <v>nicht wetten</v>
      </c>
      <c r="F414" t="str">
        <f>IF(AND(E414="",(C414*A414)&gt;0),"gew","verl")</f>
        <v>verl</v>
      </c>
      <c r="G414" t="str">
        <f>IF(E414="",F414,"")</f>
        <v/>
      </c>
      <c r="K414" s="24">
        <v>-1.0428823199999999</v>
      </c>
      <c r="L414" s="27">
        <f>(K414-A414)^2</f>
        <v>1.838893368582393E-3</v>
      </c>
      <c r="M414" s="26" t="str">
        <f>IF(AND(K414&gt;-($S$6),K414&lt;($S$6)),"nicht wetten","")</f>
        <v/>
      </c>
      <c r="N414" t="str">
        <f>IF(AND(M414="",(K414*A414)&gt;0),"gew","verl")</f>
        <v>gew</v>
      </c>
      <c r="O414" t="str">
        <f t="shared" si="6"/>
        <v>gew</v>
      </c>
    </row>
    <row r="415" spans="1:15" x14ac:dyDescent="0.25">
      <c r="A415" s="28">
        <v>1</v>
      </c>
      <c r="C415" s="25">
        <v>0.34156062500000001</v>
      </c>
      <c r="D415" s="25">
        <f>(C415-A415)^2</f>
        <v>0.43354241055039056</v>
      </c>
      <c r="E415" s="25" t="str">
        <f>IF(AND(C415&gt;-($S$6),C415&lt;($S$6)),"nicht wetten","")</f>
        <v>nicht wetten</v>
      </c>
      <c r="F415" t="str">
        <f>IF(AND(E415="",(C415*A415)&gt;0),"gew","verl")</f>
        <v>verl</v>
      </c>
      <c r="G415" t="str">
        <f>IF(E415="",F415,"")</f>
        <v/>
      </c>
      <c r="K415" s="24">
        <v>1.30322278</v>
      </c>
      <c r="L415" s="27">
        <f>(K415-A415)^2</f>
        <v>9.1944054310928419E-2</v>
      </c>
      <c r="M415" s="26" t="str">
        <f>IF(AND(K415&gt;-($S$6),K415&lt;($S$6)),"nicht wetten","")</f>
        <v/>
      </c>
      <c r="N415" t="str">
        <f>IF(AND(M415="",(K415*A415)&gt;0),"gew","verl")</f>
        <v>gew</v>
      </c>
      <c r="O415" t="str">
        <f t="shared" si="6"/>
        <v>gew</v>
      </c>
    </row>
    <row r="416" spans="1:15" x14ac:dyDescent="0.25">
      <c r="A416" s="28">
        <v>3</v>
      </c>
      <c r="C416" s="25">
        <v>1.330274934</v>
      </c>
      <c r="D416" s="25">
        <f>(C416-A416)^2</f>
        <v>2.7879817960287046</v>
      </c>
      <c r="E416" s="25" t="str">
        <f>IF(AND(C416&gt;-($S$6),C416&lt;($S$6)),"nicht wetten","")</f>
        <v/>
      </c>
      <c r="F416" t="str">
        <f>IF(AND(E416="",(C416*A416)&gt;0),"gew","verl")</f>
        <v>gew</v>
      </c>
      <c r="G416" t="str">
        <f>IF(E416="",F416,"")</f>
        <v>gew</v>
      </c>
      <c r="K416" s="24">
        <v>2.4540858299999999</v>
      </c>
      <c r="L416" s="27">
        <f>(K416-A416)^2</f>
        <v>0.29802228100678901</v>
      </c>
      <c r="M416" s="26" t="str">
        <f>IF(AND(K416&gt;-($S$6),K416&lt;($S$6)),"nicht wetten","")</f>
        <v/>
      </c>
      <c r="N416" t="str">
        <f>IF(AND(M416="",(K416*A416)&gt;0),"gew","verl")</f>
        <v>gew</v>
      </c>
      <c r="O416" t="str">
        <f t="shared" si="6"/>
        <v>gew</v>
      </c>
    </row>
    <row r="417" spans="1:15" x14ac:dyDescent="0.25">
      <c r="A417" s="28">
        <v>1</v>
      </c>
      <c r="C417" s="25">
        <v>1.2978685240000001</v>
      </c>
      <c r="D417" s="25">
        <f>(C417-A417)^2</f>
        <v>8.8725657589938625E-2</v>
      </c>
      <c r="E417" s="25" t="str">
        <f>IF(AND(C417&gt;-($S$6),C417&lt;($S$6)),"nicht wetten","")</f>
        <v/>
      </c>
      <c r="F417" t="str">
        <f>IF(AND(E417="",(C417*A417)&gt;0),"gew","verl")</f>
        <v>gew</v>
      </c>
      <c r="G417" t="str">
        <f>IF(E417="",F417,"")</f>
        <v>gew</v>
      </c>
      <c r="K417" s="24">
        <v>1.1447072</v>
      </c>
      <c r="L417" s="27">
        <f>(K417-A417)^2</f>
        <v>2.0940173731840012E-2</v>
      </c>
      <c r="M417" s="26" t="str">
        <f>IF(AND(K417&gt;-($S$6),K417&lt;($S$6)),"nicht wetten","")</f>
        <v/>
      </c>
      <c r="N417" t="str">
        <f>IF(AND(M417="",(K417*A417)&gt;0),"gew","verl")</f>
        <v>gew</v>
      </c>
      <c r="O417" t="str">
        <f t="shared" si="6"/>
        <v>gew</v>
      </c>
    </row>
    <row r="418" spans="1:15" x14ac:dyDescent="0.25">
      <c r="A418" s="28">
        <v>0</v>
      </c>
      <c r="C418" s="25">
        <v>0.499630409</v>
      </c>
      <c r="D418" s="25">
        <f>(C418-A418)^2</f>
        <v>0.24963054559750728</v>
      </c>
      <c r="E418" s="25" t="str">
        <f>IF(AND(C418&gt;-($S$6),C418&lt;($S$6)),"nicht wetten","")</f>
        <v>nicht wetten</v>
      </c>
      <c r="F418" t="str">
        <f>IF(AND(E418="",(C418*A418)&gt;0),"gew","verl")</f>
        <v>verl</v>
      </c>
      <c r="G418" t="str">
        <f>IF(E418="",F418,"")</f>
        <v/>
      </c>
      <c r="K418" s="24">
        <v>4.71601933E-2</v>
      </c>
      <c r="L418" s="27">
        <f>(K418-A418)^2</f>
        <v>2.2240838320933651E-3</v>
      </c>
      <c r="M418" s="26" t="str">
        <f>IF(AND(K418&gt;-($S$6),K418&lt;($S$6)),"nicht wetten","")</f>
        <v>nicht wetten</v>
      </c>
      <c r="N418" t="str">
        <f>IF(AND(M418="",(K418*A418)&gt;0),"gew","verl")</f>
        <v>verl</v>
      </c>
      <c r="O418" t="str">
        <f t="shared" si="6"/>
        <v/>
      </c>
    </row>
    <row r="419" spans="1:15" x14ac:dyDescent="0.25">
      <c r="A419" s="28">
        <v>5</v>
      </c>
      <c r="C419" s="25">
        <v>2.3971152899999999</v>
      </c>
      <c r="D419" s="25">
        <f>(C419-A419)^2</f>
        <v>6.7750088135517847</v>
      </c>
      <c r="E419" s="25" t="str">
        <f>IF(AND(C419&gt;-($S$6),C419&lt;($S$6)),"nicht wetten","")</f>
        <v/>
      </c>
      <c r="F419" t="str">
        <f>IF(AND(E419="",(C419*A419)&gt;0),"gew","verl")</f>
        <v>gew</v>
      </c>
      <c r="G419" t="str">
        <f>IF(E419="",F419,"")</f>
        <v>gew</v>
      </c>
      <c r="K419" s="24">
        <v>3.74394727</v>
      </c>
      <c r="L419" s="27">
        <f>(K419-A419)^2</f>
        <v>1.5776684605404527</v>
      </c>
      <c r="M419" s="26" t="str">
        <f>IF(AND(K419&gt;-($S$6),K419&lt;($S$6)),"nicht wetten","")</f>
        <v/>
      </c>
      <c r="N419" t="str">
        <f>IF(AND(M419="",(K419*A419)&gt;0),"gew","verl")</f>
        <v>gew</v>
      </c>
      <c r="O419" t="str">
        <f t="shared" si="6"/>
        <v>gew</v>
      </c>
    </row>
    <row r="420" spans="1:15" x14ac:dyDescent="0.25">
      <c r="A420" s="28">
        <v>4</v>
      </c>
      <c r="C420" s="25">
        <v>2.6976330759999998</v>
      </c>
      <c r="D420" s="25">
        <f>(C420-A420)^2</f>
        <v>1.6961596047292222</v>
      </c>
      <c r="E420" s="25" t="str">
        <f>IF(AND(C420&gt;-($S$6),C420&lt;($S$6)),"nicht wetten","")</f>
        <v/>
      </c>
      <c r="F420" t="str">
        <f>IF(AND(E420="",(C420*A420)&gt;0),"gew","verl")</f>
        <v>gew</v>
      </c>
      <c r="G420" t="str">
        <f>IF(E420="",F420,"")</f>
        <v>gew</v>
      </c>
      <c r="K420" s="24">
        <v>4.0999951399999999</v>
      </c>
      <c r="L420" s="27">
        <f>(K420-A420)^2</f>
        <v>9.9990280236195751E-3</v>
      </c>
      <c r="M420" s="26" t="str">
        <f>IF(AND(K420&gt;-($S$6),K420&lt;($S$6)),"nicht wetten","")</f>
        <v/>
      </c>
      <c r="N420" t="str">
        <f>IF(AND(M420="",(K420*A420)&gt;0),"gew","verl")</f>
        <v>gew</v>
      </c>
      <c r="O420" t="str">
        <f t="shared" si="6"/>
        <v>gew</v>
      </c>
    </row>
    <row r="421" spans="1:15" x14ac:dyDescent="0.25">
      <c r="A421" s="28">
        <v>5</v>
      </c>
      <c r="C421" s="25">
        <v>2.453547801</v>
      </c>
      <c r="D421" s="25">
        <f>(C421-A421)^2</f>
        <v>6.4844188017919357</v>
      </c>
      <c r="E421" s="25" t="str">
        <f>IF(AND(C421&gt;-($S$6),C421&lt;($S$6)),"nicht wetten","")</f>
        <v/>
      </c>
      <c r="F421" t="str">
        <f>IF(AND(E421="",(C421*A421)&gt;0),"gew","verl")</f>
        <v>gew</v>
      </c>
      <c r="G421" t="str">
        <f>IF(E421="",F421,"")</f>
        <v>gew</v>
      </c>
      <c r="K421" s="24">
        <v>5.2357392300000001</v>
      </c>
      <c r="L421" s="27">
        <f>(K421-A421)^2</f>
        <v>5.5572984560992938E-2</v>
      </c>
      <c r="M421" s="26" t="str">
        <f>IF(AND(K421&gt;-($S$6),K421&lt;($S$6)),"nicht wetten","")</f>
        <v/>
      </c>
      <c r="N421" t="str">
        <f>IF(AND(M421="",(K421*A421)&gt;0),"gew","verl")</f>
        <v>gew</v>
      </c>
      <c r="O421" t="str">
        <f t="shared" si="6"/>
        <v>gew</v>
      </c>
    </row>
    <row r="422" spans="1:15" x14ac:dyDescent="0.25">
      <c r="A422" s="28">
        <v>1</v>
      </c>
      <c r="C422" s="25">
        <v>-0.385852892</v>
      </c>
      <c r="D422" s="25">
        <f>(C422-A422)^2</f>
        <v>1.9205882382647634</v>
      </c>
      <c r="E422" s="25" t="str">
        <f>IF(AND(C422&gt;-($S$6),C422&lt;($S$6)),"nicht wetten","")</f>
        <v>nicht wetten</v>
      </c>
      <c r="F422" t="str">
        <f>IF(AND(E422="",(C422*A422)&gt;0),"gew","verl")</f>
        <v>verl</v>
      </c>
      <c r="G422" t="str">
        <f>IF(E422="",F422,"")</f>
        <v/>
      </c>
      <c r="K422" s="24">
        <v>1.6191956999999999</v>
      </c>
      <c r="L422" s="27">
        <f>(K422-A422)^2</f>
        <v>0.38340331489848989</v>
      </c>
      <c r="M422" s="26" t="str">
        <f>IF(AND(K422&gt;-($S$6),K422&lt;($S$6)),"nicht wetten","")</f>
        <v/>
      </c>
      <c r="N422" t="str">
        <f>IF(AND(M422="",(K422*A422)&gt;0),"gew","verl")</f>
        <v>gew</v>
      </c>
      <c r="O422" t="str">
        <f t="shared" si="6"/>
        <v>gew</v>
      </c>
    </row>
    <row r="423" spans="1:15" x14ac:dyDescent="0.25">
      <c r="A423" s="28">
        <v>-1</v>
      </c>
      <c r="C423" s="25">
        <v>1.3142340000000001E-2</v>
      </c>
      <c r="D423" s="25">
        <f>(C423-A423)^2</f>
        <v>1.0264574011006755</v>
      </c>
      <c r="E423" s="25" t="str">
        <f>IF(AND(C423&gt;-($S$6),C423&lt;($S$6)),"nicht wetten","")</f>
        <v>nicht wetten</v>
      </c>
      <c r="F423" t="str">
        <f>IF(AND(E423="",(C423*A423)&gt;0),"gew","verl")</f>
        <v>verl</v>
      </c>
      <c r="G423" t="str">
        <f>IF(E423="",F423,"")</f>
        <v/>
      </c>
      <c r="K423" s="24">
        <v>-1.30400586</v>
      </c>
      <c r="L423" s="27">
        <f>(K423-A423)^2</f>
        <v>9.2419562914339573E-2</v>
      </c>
      <c r="M423" s="26" t="str">
        <f>IF(AND(K423&gt;-($S$6),K423&lt;($S$6)),"nicht wetten","")</f>
        <v/>
      </c>
      <c r="N423" t="str">
        <f>IF(AND(M423="",(K423*A423)&gt;0),"gew","verl")</f>
        <v>gew</v>
      </c>
      <c r="O423" t="str">
        <f t="shared" si="6"/>
        <v>gew</v>
      </c>
    </row>
    <row r="424" spans="1:15" x14ac:dyDescent="0.25">
      <c r="A424" s="28">
        <v>1</v>
      </c>
      <c r="C424" s="25">
        <v>-4.8519091E-2</v>
      </c>
      <c r="D424" s="25">
        <f>(C424-A424)^2</f>
        <v>1.0993922841914663</v>
      </c>
      <c r="E424" s="25" t="str">
        <f>IF(AND(C424&gt;-($S$6),C424&lt;($S$6)),"nicht wetten","")</f>
        <v>nicht wetten</v>
      </c>
      <c r="F424" t="str">
        <f>IF(AND(E424="",(C424*A424)&gt;0),"gew","verl")</f>
        <v>verl</v>
      </c>
      <c r="G424" t="str">
        <f>IF(E424="",F424,"")</f>
        <v/>
      </c>
      <c r="K424" s="24">
        <v>2.42171264</v>
      </c>
      <c r="L424" s="27">
        <f>(K424-A424)^2</f>
        <v>2.0212668307357697</v>
      </c>
      <c r="M424" s="26" t="str">
        <f>IF(AND(K424&gt;-($S$6),K424&lt;($S$6)),"nicht wetten","")</f>
        <v/>
      </c>
      <c r="N424" t="str">
        <f>IF(AND(M424="",(K424*A424)&gt;0),"gew","verl")</f>
        <v>gew</v>
      </c>
      <c r="O424" t="str">
        <f t="shared" si="6"/>
        <v>gew</v>
      </c>
    </row>
    <row r="425" spans="1:15" x14ac:dyDescent="0.25">
      <c r="A425" s="28">
        <v>6</v>
      </c>
      <c r="C425" s="25">
        <v>3.385777832</v>
      </c>
      <c r="D425" s="25">
        <f>(C425-A425)^2</f>
        <v>6.8341575436626201</v>
      </c>
      <c r="E425" s="25" t="str">
        <f>IF(AND(C425&gt;-($S$6),C425&lt;($S$6)),"nicht wetten","")</f>
        <v/>
      </c>
      <c r="F425" t="str">
        <f>IF(AND(E425="",(C425*A425)&gt;0),"gew","verl")</f>
        <v>gew</v>
      </c>
      <c r="G425" t="str">
        <f>IF(E425="",F425,"")</f>
        <v>gew</v>
      </c>
      <c r="K425" s="24">
        <v>6.0975918800000004</v>
      </c>
      <c r="L425" s="27">
        <f>(K425-A425)^2</f>
        <v>9.5241750419344795E-3</v>
      </c>
      <c r="M425" s="26" t="str">
        <f>IF(AND(K425&gt;-($S$6),K425&lt;($S$6)),"nicht wetten","")</f>
        <v/>
      </c>
      <c r="N425" t="str">
        <f>IF(AND(M425="",(K425*A425)&gt;0),"gew","verl")</f>
        <v>gew</v>
      </c>
      <c r="O425" t="str">
        <f t="shared" si="6"/>
        <v>gew</v>
      </c>
    </row>
    <row r="426" spans="1:15" x14ac:dyDescent="0.25">
      <c r="A426" s="28">
        <v>-1</v>
      </c>
      <c r="C426" s="25">
        <v>-1.2230367609999999</v>
      </c>
      <c r="D426" s="25">
        <f>(C426-A426)^2</f>
        <v>4.9745396757371087E-2</v>
      </c>
      <c r="E426" s="25" t="str">
        <f>IF(AND(C426&gt;-($S$6),C426&lt;($S$6)),"nicht wetten","")</f>
        <v/>
      </c>
      <c r="F426" t="str">
        <f>IF(AND(E426="",(C426*A426)&gt;0),"gew","verl")</f>
        <v>gew</v>
      </c>
      <c r="G426" t="str">
        <f>IF(E426="",F426,"")</f>
        <v>gew</v>
      </c>
      <c r="K426" s="24">
        <v>-0.68543356700000002</v>
      </c>
      <c r="L426" s="27">
        <f>(K426-A426)^2</f>
        <v>9.8952040770343475E-2</v>
      </c>
      <c r="M426" s="26" t="str">
        <f>IF(AND(K426&gt;-($S$6),K426&lt;($S$6)),"nicht wetten","")</f>
        <v>nicht wetten</v>
      </c>
      <c r="N426" t="str">
        <f>IF(AND(M426="",(K426*A426)&gt;0),"gew","verl")</f>
        <v>verl</v>
      </c>
      <c r="O426" t="str">
        <f t="shared" si="6"/>
        <v/>
      </c>
    </row>
    <row r="427" spans="1:15" x14ac:dyDescent="0.25">
      <c r="A427" s="28">
        <v>3</v>
      </c>
      <c r="C427" s="25">
        <v>1.1967463899999999</v>
      </c>
      <c r="D427" s="25">
        <f>(C427-A427)^2</f>
        <v>3.2517235819780321</v>
      </c>
      <c r="E427" s="25" t="str">
        <f>IF(AND(C427&gt;-($S$6),C427&lt;($S$6)),"nicht wetten","")</f>
        <v/>
      </c>
      <c r="F427" t="str">
        <f>IF(AND(E427="",(C427*A427)&gt;0),"gew","verl")</f>
        <v>gew</v>
      </c>
      <c r="G427" t="str">
        <f>IF(E427="",F427,"")</f>
        <v>gew</v>
      </c>
      <c r="K427" s="24">
        <v>0.84659624099999997</v>
      </c>
      <c r="L427" s="27">
        <f>(K427-A427)^2</f>
        <v>4.6371477492753304</v>
      </c>
      <c r="M427" s="26" t="str">
        <f>IF(AND(K427&gt;-($S$6),K427&lt;($S$6)),"nicht wetten","")</f>
        <v>nicht wetten</v>
      </c>
      <c r="N427" t="str">
        <f>IF(AND(M427="",(K427*A427)&gt;0),"gew","verl")</f>
        <v>verl</v>
      </c>
      <c r="O427" t="str">
        <f t="shared" si="6"/>
        <v/>
      </c>
    </row>
    <row r="428" spans="1:15" x14ac:dyDescent="0.25">
      <c r="A428" s="28">
        <v>4</v>
      </c>
      <c r="C428" s="25">
        <v>2.875254865</v>
      </c>
      <c r="D428" s="25">
        <f>(C428-A428)^2</f>
        <v>1.2650516187061682</v>
      </c>
      <c r="E428" s="25" t="str">
        <f>IF(AND(C428&gt;-($S$6),C428&lt;($S$6)),"nicht wetten","")</f>
        <v/>
      </c>
      <c r="F428" t="str">
        <f>IF(AND(E428="",(C428*A428)&gt;0),"gew","verl")</f>
        <v>gew</v>
      </c>
      <c r="G428" t="str">
        <f>IF(E428="",F428,"")</f>
        <v>gew</v>
      </c>
      <c r="K428" s="24">
        <v>3.7498939</v>
      </c>
      <c r="L428" s="27">
        <f>(K428-A428)^2</f>
        <v>6.2553061257209996E-2</v>
      </c>
      <c r="M428" s="26" t="str">
        <f>IF(AND(K428&gt;-($S$6),K428&lt;($S$6)),"nicht wetten","")</f>
        <v/>
      </c>
      <c r="N428" t="str">
        <f>IF(AND(M428="",(K428*A428)&gt;0),"gew","verl")</f>
        <v>gew</v>
      </c>
      <c r="O428" t="str">
        <f t="shared" si="6"/>
        <v>gew</v>
      </c>
    </row>
    <row r="429" spans="1:15" x14ac:dyDescent="0.25">
      <c r="A429" s="28">
        <v>2</v>
      </c>
      <c r="C429" s="25">
        <v>1.7931643909999999</v>
      </c>
      <c r="D429" s="25">
        <f>(C429-A429)^2</f>
        <v>4.2780969150400916E-2</v>
      </c>
      <c r="E429" s="25" t="str">
        <f>IF(AND(C429&gt;-($S$6),C429&lt;($S$6)),"nicht wetten","")</f>
        <v/>
      </c>
      <c r="F429" t="str">
        <f>IF(AND(E429="",(C429*A429)&gt;0),"gew","verl")</f>
        <v>gew</v>
      </c>
      <c r="G429" t="str">
        <f>IF(E429="",F429,"")</f>
        <v>gew</v>
      </c>
      <c r="K429" s="24">
        <v>2.5758783799999998</v>
      </c>
      <c r="L429" s="27">
        <f>(K429-A429)^2</f>
        <v>0.33163590855142416</v>
      </c>
      <c r="M429" s="26" t="str">
        <f>IF(AND(K429&gt;-($S$6),K429&lt;($S$6)),"nicht wetten","")</f>
        <v/>
      </c>
      <c r="N429" t="str">
        <f>IF(AND(M429="",(K429*A429)&gt;0),"gew","verl")</f>
        <v>gew</v>
      </c>
      <c r="O429" t="str">
        <f t="shared" si="6"/>
        <v>gew</v>
      </c>
    </row>
    <row r="430" spans="1:15" x14ac:dyDescent="0.25">
      <c r="A430" s="28">
        <v>0</v>
      </c>
      <c r="C430" s="25">
        <v>0.50323120399999999</v>
      </c>
      <c r="D430" s="25">
        <f>(C430-A430)^2</f>
        <v>0.25324164467928961</v>
      </c>
      <c r="E430" s="25" t="str">
        <f>IF(AND(C430&gt;-($S$6),C430&lt;($S$6)),"nicht wetten","")</f>
        <v>nicht wetten</v>
      </c>
      <c r="F430" t="str">
        <f>IF(AND(E430="",(C430*A430)&gt;0),"gew","verl")</f>
        <v>verl</v>
      </c>
      <c r="G430" t="str">
        <f>IF(E430="",F430,"")</f>
        <v/>
      </c>
      <c r="K430" s="24">
        <v>-0.28503188499999998</v>
      </c>
      <c r="L430" s="27">
        <f>(K430-A430)^2</f>
        <v>8.1243175466653217E-2</v>
      </c>
      <c r="M430" s="26" t="str">
        <f>IF(AND(K430&gt;-($S$6),K430&lt;($S$6)),"nicht wetten","")</f>
        <v>nicht wetten</v>
      </c>
      <c r="N430" t="str">
        <f>IF(AND(M430="",(K430*A430)&gt;0),"gew","verl")</f>
        <v>verl</v>
      </c>
      <c r="O430" t="str">
        <f t="shared" si="6"/>
        <v/>
      </c>
    </row>
    <row r="431" spans="1:15" x14ac:dyDescent="0.25">
      <c r="A431" s="28">
        <v>3</v>
      </c>
      <c r="C431" s="25">
        <v>1.3630858539999999</v>
      </c>
      <c r="D431" s="25">
        <f>(C431-A431)^2</f>
        <v>2.6794879213749097</v>
      </c>
      <c r="E431" s="25" t="str">
        <f>IF(AND(C431&gt;-($S$6),C431&lt;($S$6)),"nicht wetten","")</f>
        <v/>
      </c>
      <c r="F431" t="str">
        <f>IF(AND(E431="",(C431*A431)&gt;0),"gew","verl")</f>
        <v>gew</v>
      </c>
      <c r="G431" t="str">
        <f>IF(E431="",F431,"")</f>
        <v>gew</v>
      </c>
      <c r="K431" s="24">
        <v>2.8716547499999998</v>
      </c>
      <c r="L431" s="27">
        <f>(K431-A431)^2</f>
        <v>1.6472503197562549E-2</v>
      </c>
      <c r="M431" s="26" t="str">
        <f>IF(AND(K431&gt;-($S$6),K431&lt;($S$6)),"nicht wetten","")</f>
        <v/>
      </c>
      <c r="N431" t="str">
        <f>IF(AND(M431="",(K431*A431)&gt;0),"gew","verl")</f>
        <v>gew</v>
      </c>
      <c r="O431" t="str">
        <f t="shared" si="6"/>
        <v>gew</v>
      </c>
    </row>
    <row r="432" spans="1:15" x14ac:dyDescent="0.25">
      <c r="A432" s="28">
        <v>0</v>
      </c>
      <c r="C432" s="25">
        <v>0.25316230499999998</v>
      </c>
      <c r="D432" s="25">
        <f>(C432-A432)^2</f>
        <v>6.4091152672913015E-2</v>
      </c>
      <c r="E432" s="25" t="str">
        <f>IF(AND(C432&gt;-($S$6),C432&lt;($S$6)),"nicht wetten","")</f>
        <v>nicht wetten</v>
      </c>
      <c r="F432" t="str">
        <f>IF(AND(E432="",(C432*A432)&gt;0),"gew","verl")</f>
        <v>verl</v>
      </c>
      <c r="G432" t="str">
        <f>IF(E432="",F432,"")</f>
        <v/>
      </c>
      <c r="K432" s="24">
        <v>0.41972056000000002</v>
      </c>
      <c r="L432" s="27">
        <f>(K432-A432)^2</f>
        <v>0.17616534848671361</v>
      </c>
      <c r="M432" s="26" t="str">
        <f>IF(AND(K432&gt;-($S$6),K432&lt;($S$6)),"nicht wetten","")</f>
        <v>nicht wetten</v>
      </c>
      <c r="N432" t="str">
        <f>IF(AND(M432="",(K432*A432)&gt;0),"gew","verl")</f>
        <v>verl</v>
      </c>
      <c r="O432" t="str">
        <f t="shared" si="6"/>
        <v/>
      </c>
    </row>
    <row r="433" spans="1:15" x14ac:dyDescent="0.25">
      <c r="A433" s="28">
        <v>2</v>
      </c>
      <c r="C433" s="25">
        <v>-1.047719294</v>
      </c>
      <c r="D433" s="25">
        <f>(C433-A433)^2</f>
        <v>9.2885928950198604</v>
      </c>
      <c r="E433" s="25" t="str">
        <f>IF(AND(C433&gt;-($S$6),C433&lt;($S$6)),"nicht wetten","")</f>
        <v/>
      </c>
      <c r="F433" t="str">
        <f>IF(AND(E433="",(C433*A433)&gt;0),"gew","verl")</f>
        <v>verl</v>
      </c>
      <c r="G433" t="str">
        <f>IF(E433="",F433,"")</f>
        <v>verl</v>
      </c>
      <c r="K433" s="24">
        <v>2.1550056899999999</v>
      </c>
      <c r="L433" s="27">
        <f>(K433-A433)^2</f>
        <v>2.4026763932376058E-2</v>
      </c>
      <c r="M433" s="26" t="str">
        <f>IF(AND(K433&gt;-($S$6),K433&lt;($S$6)),"nicht wetten","")</f>
        <v/>
      </c>
      <c r="N433" t="str">
        <f>IF(AND(M433="",(K433*A433)&gt;0),"gew","verl")</f>
        <v>gew</v>
      </c>
      <c r="O433" t="str">
        <f t="shared" si="6"/>
        <v>gew</v>
      </c>
    </row>
    <row r="434" spans="1:15" x14ac:dyDescent="0.25">
      <c r="A434" s="28">
        <v>0</v>
      </c>
      <c r="C434" s="25">
        <v>1.4865247999999999E-2</v>
      </c>
      <c r="D434" s="25">
        <f>(C434-A434)^2</f>
        <v>2.2097559810150397E-4</v>
      </c>
      <c r="E434" s="25" t="str">
        <f>IF(AND(C434&gt;-($S$6),C434&lt;($S$6)),"nicht wetten","")</f>
        <v>nicht wetten</v>
      </c>
      <c r="F434" t="str">
        <f>IF(AND(E434="",(C434*A434)&gt;0),"gew","verl")</f>
        <v>verl</v>
      </c>
      <c r="G434" t="str">
        <f>IF(E434="",F434,"")</f>
        <v/>
      </c>
      <c r="K434" s="24">
        <v>-1.2306160900000001</v>
      </c>
      <c r="L434" s="27">
        <f>(K434-A434)^2</f>
        <v>1.5144159609668881</v>
      </c>
      <c r="M434" s="26" t="str">
        <f>IF(AND(K434&gt;-($S$6),K434&lt;($S$6)),"nicht wetten","")</f>
        <v/>
      </c>
      <c r="N434" t="str">
        <f>IF(AND(M434="",(K434*A434)&gt;0),"gew","verl")</f>
        <v>verl</v>
      </c>
      <c r="O434" t="str">
        <f t="shared" si="6"/>
        <v>verl</v>
      </c>
    </row>
    <row r="435" spans="1:15" x14ac:dyDescent="0.25">
      <c r="A435" s="28">
        <v>3</v>
      </c>
      <c r="C435" s="25">
        <v>2.2026348869999999</v>
      </c>
      <c r="D435" s="25">
        <f>(C435-A435)^2</f>
        <v>0.63579112342950295</v>
      </c>
      <c r="E435" s="25" t="str">
        <f>IF(AND(C435&gt;-($S$6),C435&lt;($S$6)),"nicht wetten","")</f>
        <v/>
      </c>
      <c r="F435" t="str">
        <f>IF(AND(E435="",(C435*A435)&gt;0),"gew","verl")</f>
        <v>gew</v>
      </c>
      <c r="G435" t="str">
        <f>IF(E435="",F435,"")</f>
        <v>gew</v>
      </c>
      <c r="K435" s="24">
        <v>3.0650331999999998</v>
      </c>
      <c r="L435" s="27">
        <f>(K435-A435)^2</f>
        <v>4.2293171022399732E-3</v>
      </c>
      <c r="M435" s="26" t="str">
        <f>IF(AND(K435&gt;-($S$6),K435&lt;($S$6)),"nicht wetten","")</f>
        <v/>
      </c>
      <c r="N435" t="str">
        <f>IF(AND(M435="",(K435*A435)&gt;0),"gew","verl")</f>
        <v>gew</v>
      </c>
      <c r="O435" t="str">
        <f t="shared" si="6"/>
        <v>gew</v>
      </c>
    </row>
    <row r="436" spans="1:15" x14ac:dyDescent="0.25">
      <c r="A436" s="28">
        <v>-4</v>
      </c>
      <c r="C436" s="25">
        <v>-1.5158797740000001</v>
      </c>
      <c r="D436" s="25">
        <f>(C436-A436)^2</f>
        <v>6.1708532972222905</v>
      </c>
      <c r="E436" s="25" t="str">
        <f>IF(AND(C436&gt;-($S$6),C436&lt;($S$6)),"nicht wetten","")</f>
        <v/>
      </c>
      <c r="F436" t="str">
        <f>IF(AND(E436="",(C436*A436)&gt;0),"gew","verl")</f>
        <v>gew</v>
      </c>
      <c r="G436" t="str">
        <f>IF(E436="",F436,"")</f>
        <v>gew</v>
      </c>
      <c r="K436" s="24">
        <v>-3.2171890699999999</v>
      </c>
      <c r="L436" s="27">
        <f>(K436-A436)^2</f>
        <v>0.6127929521274651</v>
      </c>
      <c r="M436" s="26" t="str">
        <f>IF(AND(K436&gt;-($S$6),K436&lt;($S$6)),"nicht wetten","")</f>
        <v/>
      </c>
      <c r="N436" t="str">
        <f>IF(AND(M436="",(K436*A436)&gt;0),"gew","verl")</f>
        <v>gew</v>
      </c>
      <c r="O436" t="str">
        <f t="shared" si="6"/>
        <v>gew</v>
      </c>
    </row>
    <row r="437" spans="1:15" x14ac:dyDescent="0.25">
      <c r="A437" s="28">
        <v>-1</v>
      </c>
      <c r="C437" s="25">
        <v>-0.306629386</v>
      </c>
      <c r="D437" s="25">
        <f>(C437-A437)^2</f>
        <v>0.48076280835873697</v>
      </c>
      <c r="E437" s="25" t="str">
        <f>IF(AND(C437&gt;-($S$6),C437&lt;($S$6)),"nicht wetten","")</f>
        <v>nicht wetten</v>
      </c>
      <c r="F437" t="str">
        <f>IF(AND(E437="",(C437*A437)&gt;0),"gew","verl")</f>
        <v>verl</v>
      </c>
      <c r="G437" t="str">
        <f>IF(E437="",F437,"")</f>
        <v/>
      </c>
      <c r="K437" s="24">
        <v>-0.93598580399999998</v>
      </c>
      <c r="L437" s="27">
        <f>(K437-A437)^2</f>
        <v>4.0978172895264186E-3</v>
      </c>
      <c r="M437" s="26" t="str">
        <f>IF(AND(K437&gt;-($S$6),K437&lt;($S$6)),"nicht wetten","")</f>
        <v>nicht wetten</v>
      </c>
      <c r="N437" t="str">
        <f>IF(AND(M437="",(K437*A437)&gt;0),"gew","verl")</f>
        <v>verl</v>
      </c>
      <c r="O437" t="str">
        <f t="shared" si="6"/>
        <v/>
      </c>
    </row>
    <row r="438" spans="1:15" x14ac:dyDescent="0.25">
      <c r="A438" s="28">
        <v>2</v>
      </c>
      <c r="C438" s="25">
        <v>1.104925669</v>
      </c>
      <c r="D438" s="25">
        <f>(C438-A438)^2</f>
        <v>0.80115805801509754</v>
      </c>
      <c r="E438" s="25" t="str">
        <f>IF(AND(C438&gt;-($S$6),C438&lt;($S$6)),"nicht wetten","")</f>
        <v/>
      </c>
      <c r="F438" t="str">
        <f>IF(AND(E438="",(C438*A438)&gt;0),"gew","verl")</f>
        <v>gew</v>
      </c>
      <c r="G438" t="str">
        <f>IF(E438="",F438,"")</f>
        <v>gew</v>
      </c>
      <c r="K438" s="24">
        <v>2.07763243</v>
      </c>
      <c r="L438" s="27">
        <f>(K438-A438)^2</f>
        <v>6.0267941877048961E-3</v>
      </c>
      <c r="M438" s="26" t="str">
        <f>IF(AND(K438&gt;-($S$6),K438&lt;($S$6)),"nicht wetten","")</f>
        <v/>
      </c>
      <c r="N438" t="str">
        <f>IF(AND(M438="",(K438*A438)&gt;0),"gew","verl")</f>
        <v>gew</v>
      </c>
      <c r="O438" t="str">
        <f t="shared" si="6"/>
        <v>gew</v>
      </c>
    </row>
    <row r="439" spans="1:15" x14ac:dyDescent="0.25">
      <c r="A439" s="28">
        <v>-3</v>
      </c>
      <c r="C439" s="25">
        <v>-1.6740754710000001</v>
      </c>
      <c r="D439" s="25">
        <f>(C439-A439)^2</f>
        <v>1.7580758566038717</v>
      </c>
      <c r="E439" s="25" t="str">
        <f>IF(AND(C439&gt;-($S$6),C439&lt;($S$6)),"nicht wetten","")</f>
        <v/>
      </c>
      <c r="F439" t="str">
        <f>IF(AND(E439="",(C439*A439)&gt;0),"gew","verl")</f>
        <v>gew</v>
      </c>
      <c r="G439" t="str">
        <f>IF(E439="",F439,"")</f>
        <v>gew</v>
      </c>
      <c r="K439" s="24">
        <v>-2.73393321</v>
      </c>
      <c r="L439" s="27">
        <f>(K439-A439)^2</f>
        <v>7.0791536740904104E-2</v>
      </c>
      <c r="M439" s="26" t="str">
        <f>IF(AND(K439&gt;-($S$6),K439&lt;($S$6)),"nicht wetten","")</f>
        <v/>
      </c>
      <c r="N439" t="str">
        <f>IF(AND(M439="",(K439*A439)&gt;0),"gew","verl")</f>
        <v>gew</v>
      </c>
      <c r="O439" t="str">
        <f t="shared" si="6"/>
        <v>gew</v>
      </c>
    </row>
    <row r="440" spans="1:15" x14ac:dyDescent="0.25">
      <c r="A440" s="28">
        <v>-1</v>
      </c>
      <c r="C440" s="25">
        <v>-0.58664351199999998</v>
      </c>
      <c r="D440" s="25">
        <f>(C440-A440)^2</f>
        <v>0.17086358617169417</v>
      </c>
      <c r="E440" s="25" t="str">
        <f>IF(AND(C440&gt;-($S$6),C440&lt;($S$6)),"nicht wetten","")</f>
        <v>nicht wetten</v>
      </c>
      <c r="F440" t="str">
        <f>IF(AND(E440="",(C440*A440)&gt;0),"gew","verl")</f>
        <v>verl</v>
      </c>
      <c r="G440" t="str">
        <f>IF(E440="",F440,"")</f>
        <v/>
      </c>
      <c r="K440" s="24">
        <v>2.44494605</v>
      </c>
      <c r="L440" s="27">
        <f>(K440-A440)^2</f>
        <v>11.867653287410603</v>
      </c>
      <c r="M440" s="26" t="str">
        <f>IF(AND(K440&gt;-($S$6),K440&lt;($S$6)),"nicht wetten","")</f>
        <v/>
      </c>
      <c r="N440" t="str">
        <f>IF(AND(M440="",(K440*A440)&gt;0),"gew","verl")</f>
        <v>verl</v>
      </c>
      <c r="O440" t="str">
        <f t="shared" si="6"/>
        <v>verl</v>
      </c>
    </row>
    <row r="441" spans="1:15" x14ac:dyDescent="0.25">
      <c r="A441" s="28">
        <v>3</v>
      </c>
      <c r="C441" s="25">
        <v>1.18847068</v>
      </c>
      <c r="D441" s="25">
        <f>(C441-A441)^2</f>
        <v>3.2816384772196625</v>
      </c>
      <c r="E441" s="25" t="str">
        <f>IF(AND(C441&gt;-($S$6),C441&lt;($S$6)),"nicht wetten","")</f>
        <v/>
      </c>
      <c r="F441" t="str">
        <f>IF(AND(E441="",(C441*A441)&gt;0),"gew","verl")</f>
        <v>gew</v>
      </c>
      <c r="G441" t="str">
        <f>IF(E441="",F441,"")</f>
        <v>gew</v>
      </c>
      <c r="K441" s="24">
        <v>3.3994667500000002</v>
      </c>
      <c r="L441" s="27">
        <f>(K441-A441)^2</f>
        <v>0.15957368435556266</v>
      </c>
      <c r="M441" s="26" t="str">
        <f>IF(AND(K441&gt;-($S$6),K441&lt;($S$6)),"nicht wetten","")</f>
        <v/>
      </c>
      <c r="N441" t="str">
        <f>IF(AND(M441="",(K441*A441)&gt;0),"gew","verl")</f>
        <v>gew</v>
      </c>
      <c r="O441" t="str">
        <f t="shared" si="6"/>
        <v>gew</v>
      </c>
    </row>
    <row r="442" spans="1:15" x14ac:dyDescent="0.25">
      <c r="A442" s="28">
        <v>-2</v>
      </c>
      <c r="C442" s="25">
        <v>4.5619147999999998E-2</v>
      </c>
      <c r="D442" s="25">
        <f>(C442-A442)^2</f>
        <v>4.1845576986642463</v>
      </c>
      <c r="E442" s="25" t="str">
        <f>IF(AND(C442&gt;-($S$6),C442&lt;($S$6)),"nicht wetten","")</f>
        <v>nicht wetten</v>
      </c>
      <c r="F442" t="str">
        <f>IF(AND(E442="",(C442*A442)&gt;0),"gew","verl")</f>
        <v>verl</v>
      </c>
      <c r="G442" t="str">
        <f>IF(E442="",F442,"")</f>
        <v/>
      </c>
      <c r="K442" s="24">
        <v>2.4073598399999998</v>
      </c>
      <c r="L442" s="27">
        <f>(K442-A442)^2</f>
        <v>19.424820759244824</v>
      </c>
      <c r="M442" s="26" t="str">
        <f>IF(AND(K442&gt;-($S$6),K442&lt;($S$6)),"nicht wetten","")</f>
        <v/>
      </c>
      <c r="N442" t="str">
        <f>IF(AND(M442="",(K442*A442)&gt;0),"gew","verl")</f>
        <v>verl</v>
      </c>
      <c r="O442" t="str">
        <f t="shared" si="6"/>
        <v>verl</v>
      </c>
    </row>
    <row r="443" spans="1:15" x14ac:dyDescent="0.25">
      <c r="A443" s="28">
        <v>0</v>
      </c>
      <c r="C443" s="25">
        <v>1.735066942</v>
      </c>
      <c r="D443" s="25">
        <f>(C443-A443)^2</f>
        <v>3.0104572932212315</v>
      </c>
      <c r="E443" s="25" t="str">
        <f>IF(AND(C443&gt;-($S$6),C443&lt;($S$6)),"nicht wetten","")</f>
        <v/>
      </c>
      <c r="F443" t="str">
        <f>IF(AND(E443="",(C443*A443)&gt;0),"gew","verl")</f>
        <v>verl</v>
      </c>
      <c r="G443" t="str">
        <f>IF(E443="",F443,"")</f>
        <v>verl</v>
      </c>
      <c r="K443" s="24">
        <v>1.3002402799999999</v>
      </c>
      <c r="L443" s="27">
        <f>(K443-A443)^2</f>
        <v>1.6906247857344783</v>
      </c>
      <c r="M443" s="26" t="str">
        <f>IF(AND(K443&gt;-($S$6),K443&lt;($S$6)),"nicht wetten","")</f>
        <v/>
      </c>
      <c r="N443" t="str">
        <f>IF(AND(M443="",(K443*A443)&gt;0),"gew","verl")</f>
        <v>verl</v>
      </c>
      <c r="O443" t="str">
        <f t="shared" si="6"/>
        <v>verl</v>
      </c>
    </row>
    <row r="444" spans="1:15" x14ac:dyDescent="0.25">
      <c r="A444" s="28">
        <v>2</v>
      </c>
      <c r="C444" s="25">
        <v>1.479446834</v>
      </c>
      <c r="D444" s="25">
        <f>(C444-A444)^2</f>
        <v>0.27097559863262355</v>
      </c>
      <c r="E444" s="25" t="str">
        <f>IF(AND(C444&gt;-($S$6),C444&lt;($S$6)),"nicht wetten","")</f>
        <v/>
      </c>
      <c r="F444" t="str">
        <f>IF(AND(E444="",(C444*A444)&gt;0),"gew","verl")</f>
        <v>gew</v>
      </c>
      <c r="G444" t="str">
        <f>IF(E444="",F444,"")</f>
        <v>gew</v>
      </c>
      <c r="K444" s="24">
        <v>2.3195581399999998</v>
      </c>
      <c r="L444" s="27">
        <f>(K444-A444)^2</f>
        <v>0.10211740484025948</v>
      </c>
      <c r="M444" s="26" t="str">
        <f>IF(AND(K444&gt;-($S$6),K444&lt;($S$6)),"nicht wetten","")</f>
        <v/>
      </c>
      <c r="N444" t="str">
        <f>IF(AND(M444="",(K444*A444)&gt;0),"gew","verl")</f>
        <v>gew</v>
      </c>
      <c r="O444" t="str">
        <f t="shared" si="6"/>
        <v>gew</v>
      </c>
    </row>
    <row r="445" spans="1:15" x14ac:dyDescent="0.25">
      <c r="A445" s="28">
        <v>1</v>
      </c>
      <c r="C445" s="25">
        <v>0.20767661900000001</v>
      </c>
      <c r="D445" s="25">
        <f>(C445-A445)^2</f>
        <v>0.62777634007927119</v>
      </c>
      <c r="E445" s="25" t="str">
        <f>IF(AND(C445&gt;-($S$6),C445&lt;($S$6)),"nicht wetten","")</f>
        <v>nicht wetten</v>
      </c>
      <c r="F445" t="str">
        <f>IF(AND(E445="",(C445*A445)&gt;0),"gew","verl")</f>
        <v>verl</v>
      </c>
      <c r="G445" t="str">
        <f>IF(E445="",F445,"")</f>
        <v/>
      </c>
      <c r="K445" s="24">
        <v>1.12803853</v>
      </c>
      <c r="L445" s="27">
        <f>(K445-A445)^2</f>
        <v>1.6393865164560897E-2</v>
      </c>
      <c r="M445" s="26" t="str">
        <f>IF(AND(K445&gt;-($S$6),K445&lt;($S$6)),"nicht wetten","")</f>
        <v/>
      </c>
      <c r="N445" t="str">
        <f>IF(AND(M445="",(K445*A445)&gt;0),"gew","verl")</f>
        <v>gew</v>
      </c>
      <c r="O445" t="str">
        <f t="shared" si="6"/>
        <v>gew</v>
      </c>
    </row>
    <row r="446" spans="1:15" x14ac:dyDescent="0.25">
      <c r="A446" s="28">
        <v>0</v>
      </c>
      <c r="C446" s="25">
        <v>5.1922438000000001E-2</v>
      </c>
      <c r="D446" s="25">
        <f>(C446-A446)^2</f>
        <v>2.6959395678638441E-3</v>
      </c>
      <c r="E446" s="25" t="str">
        <f>IF(AND(C446&gt;-($S$6),C446&lt;($S$6)),"nicht wetten","")</f>
        <v>nicht wetten</v>
      </c>
      <c r="F446" t="str">
        <f>IF(AND(E446="",(C446*A446)&gt;0),"gew","verl")</f>
        <v>verl</v>
      </c>
      <c r="G446" t="str">
        <f>IF(E446="",F446,"")</f>
        <v/>
      </c>
      <c r="K446" s="24">
        <v>0.75797706799999998</v>
      </c>
      <c r="L446" s="27">
        <f>(K446-A446)^2</f>
        <v>0.57452923561387659</v>
      </c>
      <c r="M446" s="26" t="str">
        <f>IF(AND(K446&gt;-($S$6),K446&lt;($S$6)),"nicht wetten","")</f>
        <v>nicht wetten</v>
      </c>
      <c r="N446" t="str">
        <f>IF(AND(M446="",(K446*A446)&gt;0),"gew","verl")</f>
        <v>verl</v>
      </c>
      <c r="O446" t="str">
        <f t="shared" si="6"/>
        <v/>
      </c>
    </row>
    <row r="447" spans="1:15" x14ac:dyDescent="0.25">
      <c r="A447" s="28">
        <v>1</v>
      </c>
      <c r="C447" s="25">
        <v>0.23912239699999999</v>
      </c>
      <c r="D447" s="25">
        <f>(C447-A447)^2</f>
        <v>0.57893472674702551</v>
      </c>
      <c r="E447" s="25" t="str">
        <f>IF(AND(C447&gt;-($S$6),C447&lt;($S$6)),"nicht wetten","")</f>
        <v>nicht wetten</v>
      </c>
      <c r="F447" t="str">
        <f>IF(AND(E447="",(C447*A447)&gt;0),"gew","verl")</f>
        <v>verl</v>
      </c>
      <c r="G447" t="str">
        <f>IF(E447="",F447,"")</f>
        <v/>
      </c>
      <c r="K447" s="24">
        <v>1.4023507799999999</v>
      </c>
      <c r="L447" s="27">
        <f>(K447-A447)^2</f>
        <v>0.16188615016660832</v>
      </c>
      <c r="M447" s="26" t="str">
        <f>IF(AND(K447&gt;-($S$6),K447&lt;($S$6)),"nicht wetten","")</f>
        <v/>
      </c>
      <c r="N447" t="str">
        <f>IF(AND(M447="",(K447*A447)&gt;0),"gew","verl")</f>
        <v>gew</v>
      </c>
      <c r="O447" t="str">
        <f t="shared" si="6"/>
        <v>gew</v>
      </c>
    </row>
    <row r="448" spans="1:15" x14ac:dyDescent="0.25">
      <c r="A448" s="28">
        <v>2</v>
      </c>
      <c r="C448" s="25">
        <v>1.56925921</v>
      </c>
      <c r="D448" s="25">
        <f>(C448-A448)^2</f>
        <v>0.18553762816982408</v>
      </c>
      <c r="E448" s="25" t="str">
        <f>IF(AND(C448&gt;-($S$6),C448&lt;($S$6)),"nicht wetten","")</f>
        <v/>
      </c>
      <c r="F448" t="str">
        <f>IF(AND(E448="",(C448*A448)&gt;0),"gew","verl")</f>
        <v>gew</v>
      </c>
      <c r="G448" t="str">
        <f>IF(E448="",F448,"")</f>
        <v>gew</v>
      </c>
      <c r="K448" s="24">
        <v>1.91083801</v>
      </c>
      <c r="L448" s="27">
        <f>(K448-A448)^2</f>
        <v>7.949860460760105E-3</v>
      </c>
      <c r="M448" s="26" t="str">
        <f>IF(AND(K448&gt;-($S$6),K448&lt;($S$6)),"nicht wetten","")</f>
        <v/>
      </c>
      <c r="N448" t="str">
        <f>IF(AND(M448="",(K448*A448)&gt;0),"gew","verl")</f>
        <v>gew</v>
      </c>
      <c r="O448" t="str">
        <f t="shared" si="6"/>
        <v>gew</v>
      </c>
    </row>
    <row r="449" spans="1:15" x14ac:dyDescent="0.25">
      <c r="A449" s="28">
        <v>1</v>
      </c>
      <c r="C449" s="25">
        <v>-0.16562201100000001</v>
      </c>
      <c r="D449" s="25">
        <f>(C449-A449)^2</f>
        <v>1.3586746725276839</v>
      </c>
      <c r="E449" s="25" t="str">
        <f>IF(AND(C449&gt;-($S$6),C449&lt;($S$6)),"nicht wetten","")</f>
        <v>nicht wetten</v>
      </c>
      <c r="F449" t="str">
        <f>IF(AND(E449="",(C449*A449)&gt;0),"gew","verl")</f>
        <v>verl</v>
      </c>
      <c r="G449" t="str">
        <f>IF(E449="",F449,"")</f>
        <v/>
      </c>
      <c r="K449" s="24">
        <v>0.75167238700000005</v>
      </c>
      <c r="L449" s="27">
        <f>(K449-A449)^2</f>
        <v>6.1666603378277743E-2</v>
      </c>
      <c r="M449" s="26" t="str">
        <f>IF(AND(K449&gt;-($S$6),K449&lt;($S$6)),"nicht wetten","")</f>
        <v>nicht wetten</v>
      </c>
      <c r="N449" t="str">
        <f>IF(AND(M449="",(K449*A449)&gt;0),"gew","verl")</f>
        <v>verl</v>
      </c>
      <c r="O449" t="str">
        <f t="shared" si="6"/>
        <v/>
      </c>
    </row>
    <row r="450" spans="1:15" x14ac:dyDescent="0.25">
      <c r="A450" s="28">
        <v>-2</v>
      </c>
      <c r="C450" s="25">
        <v>-1.3342661280000001</v>
      </c>
      <c r="D450" s="25">
        <f>(C450-A450)^2</f>
        <v>0.44320158832811224</v>
      </c>
      <c r="E450" s="25" t="str">
        <f>IF(AND(C450&gt;-($S$6),C450&lt;($S$6)),"nicht wetten","")</f>
        <v/>
      </c>
      <c r="F450" t="str">
        <f>IF(AND(E450="",(C450*A450)&gt;0),"gew","verl")</f>
        <v>gew</v>
      </c>
      <c r="G450" t="str">
        <f>IF(E450="",F450,"")</f>
        <v>gew</v>
      </c>
      <c r="K450" s="24">
        <v>-1.5410494800000001</v>
      </c>
      <c r="L450" s="27">
        <f>(K450-A450)^2</f>
        <v>0.21063557980827033</v>
      </c>
      <c r="M450" s="26" t="str">
        <f>IF(AND(K450&gt;-($S$6),K450&lt;($S$6)),"nicht wetten","")</f>
        <v/>
      </c>
      <c r="N450" t="str">
        <f>IF(AND(M450="",(K450*A450)&gt;0),"gew","verl")</f>
        <v>gew</v>
      </c>
      <c r="O450" t="str">
        <f t="shared" ref="O450:O509" si="7">IF(M450="",N450,"")</f>
        <v>gew</v>
      </c>
    </row>
    <row r="451" spans="1:15" x14ac:dyDescent="0.25">
      <c r="A451" s="28">
        <v>-1</v>
      </c>
      <c r="C451" s="25">
        <v>-1.0162640519999999</v>
      </c>
      <c r="D451" s="25">
        <f>(C451-A451)^2</f>
        <v>2.6451938745870131E-4</v>
      </c>
      <c r="E451" s="25" t="str">
        <f>IF(AND(C451&gt;-($S$6),C451&lt;($S$6)),"nicht wetten","")</f>
        <v/>
      </c>
      <c r="F451" t="str">
        <f>IF(AND(E451="",(C451*A451)&gt;0),"gew","verl")</f>
        <v>gew</v>
      </c>
      <c r="G451" t="str">
        <f>IF(E451="",F451,"")</f>
        <v>gew</v>
      </c>
      <c r="K451" s="24">
        <v>-2.5407278500000001</v>
      </c>
      <c r="L451" s="27">
        <f>(K451-A451)^2</f>
        <v>2.373842307765623</v>
      </c>
      <c r="M451" s="26" t="str">
        <f>IF(AND(K451&gt;-($S$6),K451&lt;($S$6)),"nicht wetten","")</f>
        <v/>
      </c>
      <c r="N451" t="str">
        <f>IF(AND(M451="",(K451*A451)&gt;0),"gew","verl")</f>
        <v>gew</v>
      </c>
      <c r="O451" t="str">
        <f t="shared" si="7"/>
        <v>gew</v>
      </c>
    </row>
    <row r="452" spans="1:15" x14ac:dyDescent="0.25">
      <c r="A452" s="28">
        <v>-1</v>
      </c>
      <c r="C452" s="25">
        <v>-0.50537639499999998</v>
      </c>
      <c r="D452" s="25">
        <f>(C452-A452)^2</f>
        <v>0.24465251062319604</v>
      </c>
      <c r="E452" s="25" t="str">
        <f>IF(AND(C452&gt;-($S$6),C452&lt;($S$6)),"nicht wetten","")</f>
        <v>nicht wetten</v>
      </c>
      <c r="F452" t="str">
        <f>IF(AND(E452="",(C452*A452)&gt;0),"gew","verl")</f>
        <v>verl</v>
      </c>
      <c r="G452" t="str">
        <f>IF(E452="",F452,"")</f>
        <v/>
      </c>
      <c r="K452" s="24">
        <v>-0.19537480199999999</v>
      </c>
      <c r="L452" s="27">
        <f>(K452-A452)^2</f>
        <v>0.64742170925653919</v>
      </c>
      <c r="M452" s="26" t="str">
        <f>IF(AND(K452&gt;-($S$6),K452&lt;($S$6)),"nicht wetten","")</f>
        <v>nicht wetten</v>
      </c>
      <c r="N452" t="str">
        <f>IF(AND(M452="",(K452*A452)&gt;0),"gew","verl")</f>
        <v>verl</v>
      </c>
      <c r="O452" t="str">
        <f t="shared" si="7"/>
        <v/>
      </c>
    </row>
    <row r="453" spans="1:15" x14ac:dyDescent="0.25">
      <c r="A453" s="28">
        <v>0</v>
      </c>
      <c r="C453" s="25">
        <v>-3.2040406E-2</v>
      </c>
      <c r="D453" s="25">
        <f>(C453-A453)^2</f>
        <v>1.0265876166448361E-3</v>
      </c>
      <c r="E453" s="25" t="str">
        <f>IF(AND(C453&gt;-($S$6),C453&lt;($S$6)),"nicht wetten","")</f>
        <v>nicht wetten</v>
      </c>
      <c r="F453" t="str">
        <f>IF(AND(E453="",(C453*A453)&gt;0),"gew","verl")</f>
        <v>verl</v>
      </c>
      <c r="G453" t="str">
        <f>IF(E453="",F453,"")</f>
        <v/>
      </c>
      <c r="K453" s="24">
        <v>0.43909722600000001</v>
      </c>
      <c r="L453" s="27">
        <f>(K453-A453)^2</f>
        <v>0.19280637388089508</v>
      </c>
      <c r="M453" s="26" t="str">
        <f>IF(AND(K453&gt;-($S$6),K453&lt;($S$6)),"nicht wetten","")</f>
        <v>nicht wetten</v>
      </c>
      <c r="N453" t="str">
        <f>IF(AND(M453="",(K453*A453)&gt;0),"gew","verl")</f>
        <v>verl</v>
      </c>
      <c r="O453" t="str">
        <f t="shared" si="7"/>
        <v/>
      </c>
    </row>
    <row r="454" spans="1:15" x14ac:dyDescent="0.25">
      <c r="A454" s="28">
        <v>0</v>
      </c>
      <c r="C454" s="25">
        <v>0.54800365600000001</v>
      </c>
      <c r="D454" s="25">
        <f>(C454-A454)^2</f>
        <v>0.30030800698936633</v>
      </c>
      <c r="E454" s="25" t="str">
        <f>IF(AND(C454&gt;-($S$6),C454&lt;($S$6)),"nicht wetten","")</f>
        <v>nicht wetten</v>
      </c>
      <c r="F454" t="str">
        <f>IF(AND(E454="",(C454*A454)&gt;0),"gew","verl")</f>
        <v>verl</v>
      </c>
      <c r="G454" t="str">
        <f>IF(E454="",F454,"")</f>
        <v/>
      </c>
      <c r="K454" s="24">
        <v>0.35984659200000002</v>
      </c>
      <c r="L454" s="27">
        <f>(K454-A454)^2</f>
        <v>0.12948956977401449</v>
      </c>
      <c r="M454" s="26" t="str">
        <f>IF(AND(K454&gt;-($S$6),K454&lt;($S$6)),"nicht wetten","")</f>
        <v>nicht wetten</v>
      </c>
      <c r="N454" t="str">
        <f>IF(AND(M454="",(K454*A454)&gt;0),"gew","verl")</f>
        <v>verl</v>
      </c>
      <c r="O454" t="str">
        <f t="shared" si="7"/>
        <v/>
      </c>
    </row>
    <row r="455" spans="1:15" x14ac:dyDescent="0.25">
      <c r="A455" s="28">
        <v>3</v>
      </c>
      <c r="C455" s="25">
        <v>1.2183527670000001</v>
      </c>
      <c r="D455" s="25">
        <f>(C455-A455)^2</f>
        <v>3.1742668628565562</v>
      </c>
      <c r="E455" s="25" t="str">
        <f>IF(AND(C455&gt;-($S$6),C455&lt;($S$6)),"nicht wetten","")</f>
        <v/>
      </c>
      <c r="F455" t="str">
        <f>IF(AND(E455="",(C455*A455)&gt;0),"gew","verl")</f>
        <v>gew</v>
      </c>
      <c r="G455" t="str">
        <f>IF(E455="",F455,"")</f>
        <v>gew</v>
      </c>
      <c r="K455" s="24">
        <v>2.9727113200000002</v>
      </c>
      <c r="L455" s="27">
        <f>(K455-A455)^2</f>
        <v>7.4467205614239145E-4</v>
      </c>
      <c r="M455" s="26" t="str">
        <f>IF(AND(K455&gt;-($S$6),K455&lt;($S$6)),"nicht wetten","")</f>
        <v/>
      </c>
      <c r="N455" t="str">
        <f>IF(AND(M455="",(K455*A455)&gt;0),"gew","verl")</f>
        <v>gew</v>
      </c>
      <c r="O455" t="str">
        <f t="shared" si="7"/>
        <v>gew</v>
      </c>
    </row>
    <row r="456" spans="1:15" x14ac:dyDescent="0.25">
      <c r="A456" s="28">
        <v>1</v>
      </c>
      <c r="C456" s="25">
        <v>-0.18586029300000001</v>
      </c>
      <c r="D456" s="25">
        <f>(C456-A456)^2</f>
        <v>1.4062646345140457</v>
      </c>
      <c r="E456" s="25" t="str">
        <f>IF(AND(C456&gt;-($S$6),C456&lt;($S$6)),"nicht wetten","")</f>
        <v>nicht wetten</v>
      </c>
      <c r="F456" t="str">
        <f>IF(AND(E456="",(C456*A456)&gt;0),"gew","verl")</f>
        <v>verl</v>
      </c>
      <c r="G456" t="str">
        <f>IF(E456="",F456,"")</f>
        <v/>
      </c>
      <c r="K456" s="24">
        <v>0.99241387800000003</v>
      </c>
      <c r="L456" s="27">
        <f>(K456-A456)^2</f>
        <v>5.7549246998883587E-5</v>
      </c>
      <c r="M456" s="26" t="str">
        <f>IF(AND(K456&gt;-($S$6),K456&lt;($S$6)),"nicht wetten","")</f>
        <v>nicht wetten</v>
      </c>
      <c r="N456" t="str">
        <f>IF(AND(M456="",(K456*A456)&gt;0),"gew","verl")</f>
        <v>verl</v>
      </c>
      <c r="O456" t="str">
        <f t="shared" si="7"/>
        <v/>
      </c>
    </row>
    <row r="457" spans="1:15" x14ac:dyDescent="0.25">
      <c r="A457" s="28">
        <v>-2</v>
      </c>
      <c r="C457" s="25">
        <v>0.46255835099999998</v>
      </c>
      <c r="D457" s="25">
        <f>(C457-A457)^2</f>
        <v>6.0641936320798404</v>
      </c>
      <c r="E457" s="25" t="str">
        <f>IF(AND(C457&gt;-($S$6),C457&lt;($S$6)),"nicht wetten","")</f>
        <v>nicht wetten</v>
      </c>
      <c r="F457" t="str">
        <f>IF(AND(E457="",(C457*A457)&gt;0),"gew","verl")</f>
        <v>verl</v>
      </c>
      <c r="G457" t="str">
        <f>IF(E457="",F457,"")</f>
        <v/>
      </c>
      <c r="K457" s="24">
        <v>-1.8013738399999999</v>
      </c>
      <c r="L457" s="27">
        <f>(K457-A457)^2</f>
        <v>3.9452351436345644E-2</v>
      </c>
      <c r="M457" s="26" t="str">
        <f>IF(AND(K457&gt;-($S$6),K457&lt;($S$6)),"nicht wetten","")</f>
        <v/>
      </c>
      <c r="N457" t="str">
        <f>IF(AND(M457="",(K457*A457)&gt;0),"gew","verl")</f>
        <v>gew</v>
      </c>
      <c r="O457" t="str">
        <f t="shared" si="7"/>
        <v>gew</v>
      </c>
    </row>
    <row r="458" spans="1:15" x14ac:dyDescent="0.25">
      <c r="A458" s="28">
        <v>4</v>
      </c>
      <c r="C458" s="25">
        <v>1.747495676</v>
      </c>
      <c r="D458" s="25">
        <f>(C458-A458)^2</f>
        <v>5.0737757296386983</v>
      </c>
      <c r="E458" s="25" t="str">
        <f>IF(AND(C458&gt;-($S$6),C458&lt;($S$6)),"nicht wetten","")</f>
        <v/>
      </c>
      <c r="F458" t="str">
        <f>IF(AND(E458="",(C458*A458)&gt;0),"gew","verl")</f>
        <v>gew</v>
      </c>
      <c r="G458" t="str">
        <f>IF(E458="",F458,"")</f>
        <v>gew</v>
      </c>
      <c r="K458" s="24">
        <v>4.5432224300000001</v>
      </c>
      <c r="L458" s="27">
        <f>(K458-A458)^2</f>
        <v>0.29509060845510504</v>
      </c>
      <c r="M458" s="26" t="str">
        <f>IF(AND(K458&gt;-($S$6),K458&lt;($S$6)),"nicht wetten","")</f>
        <v/>
      </c>
      <c r="N458" t="str">
        <f>IF(AND(M458="",(K458*A458)&gt;0),"gew","verl")</f>
        <v>gew</v>
      </c>
      <c r="O458" t="str">
        <f t="shared" si="7"/>
        <v>gew</v>
      </c>
    </row>
    <row r="459" spans="1:15" x14ac:dyDescent="0.25">
      <c r="A459" s="28">
        <v>-1</v>
      </c>
      <c r="C459" s="25">
        <v>-0.46112860700000002</v>
      </c>
      <c r="D459" s="25">
        <f>(C459-A459)^2</f>
        <v>0.29038237819376045</v>
      </c>
      <c r="E459" s="25" t="str">
        <f>IF(AND(C459&gt;-($S$6),C459&lt;($S$6)),"nicht wetten","")</f>
        <v>nicht wetten</v>
      </c>
      <c r="F459" t="str">
        <f>IF(AND(E459="",(C459*A459)&gt;0),"gew","verl")</f>
        <v>verl</v>
      </c>
      <c r="G459" t="str">
        <f>IF(E459="",F459,"")</f>
        <v/>
      </c>
      <c r="K459" s="24">
        <v>-1.23440909</v>
      </c>
      <c r="L459" s="27">
        <f>(K459-A459)^2</f>
        <v>5.4947621474628096E-2</v>
      </c>
      <c r="M459" s="26" t="str">
        <f>IF(AND(K459&gt;-($S$6),K459&lt;($S$6)),"nicht wetten","")</f>
        <v/>
      </c>
      <c r="N459" t="str">
        <f>IF(AND(M459="",(K459*A459)&gt;0),"gew","verl")</f>
        <v>gew</v>
      </c>
      <c r="O459" t="str">
        <f t="shared" si="7"/>
        <v>gew</v>
      </c>
    </row>
    <row r="460" spans="1:15" x14ac:dyDescent="0.25">
      <c r="A460" s="28">
        <v>-3</v>
      </c>
      <c r="C460" s="25">
        <v>-1.684528969</v>
      </c>
      <c r="D460" s="25">
        <f>(C460-A460)^2</f>
        <v>1.7304640334002028</v>
      </c>
      <c r="E460" s="25" t="str">
        <f>IF(AND(C460&gt;-($S$6),C460&lt;($S$6)),"nicht wetten","")</f>
        <v/>
      </c>
      <c r="F460" t="str">
        <f>IF(AND(E460="",(C460*A460)&gt;0),"gew","verl")</f>
        <v>gew</v>
      </c>
      <c r="G460" t="str">
        <f>IF(E460="",F460,"")</f>
        <v>gew</v>
      </c>
      <c r="K460" s="24">
        <v>-2.28608871</v>
      </c>
      <c r="L460" s="27">
        <f>(K460-A460)^2</f>
        <v>0.50966932998946402</v>
      </c>
      <c r="M460" s="26" t="str">
        <f>IF(AND(K460&gt;-($S$6),K460&lt;($S$6)),"nicht wetten","")</f>
        <v/>
      </c>
      <c r="N460" t="str">
        <f>IF(AND(M460="",(K460*A460)&gt;0),"gew","verl")</f>
        <v>gew</v>
      </c>
      <c r="O460" t="str">
        <f t="shared" si="7"/>
        <v>gew</v>
      </c>
    </row>
    <row r="461" spans="1:15" x14ac:dyDescent="0.25">
      <c r="A461" s="28">
        <v>-6</v>
      </c>
      <c r="C461" s="25">
        <v>-3.4335600909999999</v>
      </c>
      <c r="D461" s="25">
        <f>(C461-A461)^2</f>
        <v>6.5866138065079287</v>
      </c>
      <c r="E461" s="25" t="str">
        <f>IF(AND(C461&gt;-($S$6),C461&lt;($S$6)),"nicht wetten","")</f>
        <v/>
      </c>
      <c r="F461" t="str">
        <f>IF(AND(E461="",(C461*A461)&gt;0),"gew","verl")</f>
        <v>gew</v>
      </c>
      <c r="G461" t="str">
        <f>IF(E461="",F461,"")</f>
        <v>gew</v>
      </c>
      <c r="K461" s="24">
        <v>-6.4263844499999996</v>
      </c>
      <c r="L461" s="27">
        <f>(K461-A461)^2</f>
        <v>0.18180369920180214</v>
      </c>
      <c r="M461" s="26" t="str">
        <f>IF(AND(K461&gt;-($S$6),K461&lt;($S$6)),"nicht wetten","")</f>
        <v/>
      </c>
      <c r="N461" t="str">
        <f>IF(AND(M461="",(K461*A461)&gt;0),"gew","verl")</f>
        <v>gew</v>
      </c>
      <c r="O461" t="str">
        <f t="shared" si="7"/>
        <v>gew</v>
      </c>
    </row>
    <row r="462" spans="1:15" x14ac:dyDescent="0.25">
      <c r="A462" s="28">
        <v>0</v>
      </c>
      <c r="C462" s="25">
        <v>0.55386632899999999</v>
      </c>
      <c r="D462" s="25">
        <f>(C462-A462)^2</f>
        <v>0.30676791039993623</v>
      </c>
      <c r="E462" s="25" t="str">
        <f>IF(AND(C462&gt;-($S$6),C462&lt;($S$6)),"nicht wetten","")</f>
        <v>nicht wetten</v>
      </c>
      <c r="F462" t="str">
        <f>IF(AND(E462="",(C462*A462)&gt;0),"gew","verl")</f>
        <v>verl</v>
      </c>
      <c r="G462" t="str">
        <f>IF(E462="",F462,"")</f>
        <v/>
      </c>
      <c r="K462" s="24">
        <v>0.32238033399999999</v>
      </c>
      <c r="L462" s="27">
        <f>(K462-A462)^2</f>
        <v>0.10392907974995155</v>
      </c>
      <c r="M462" s="26" t="str">
        <f>IF(AND(K462&gt;-($S$6),K462&lt;($S$6)),"nicht wetten","")</f>
        <v>nicht wetten</v>
      </c>
      <c r="N462" t="str">
        <f>IF(AND(M462="",(K462*A462)&gt;0),"gew","verl")</f>
        <v>verl</v>
      </c>
      <c r="O462" t="str">
        <f t="shared" si="7"/>
        <v/>
      </c>
    </row>
    <row r="463" spans="1:15" x14ac:dyDescent="0.25">
      <c r="A463" s="28">
        <v>-2</v>
      </c>
      <c r="C463" s="25">
        <v>-1.1911992689999999</v>
      </c>
      <c r="D463" s="25">
        <f>(C463-A463)^2</f>
        <v>0.65415862246613443</v>
      </c>
      <c r="E463" s="25" t="str">
        <f>IF(AND(C463&gt;-($S$6),C463&lt;($S$6)),"nicht wetten","")</f>
        <v/>
      </c>
      <c r="F463" t="str">
        <f>IF(AND(E463="",(C463*A463)&gt;0),"gew","verl")</f>
        <v>gew</v>
      </c>
      <c r="G463" t="str">
        <f>IF(E463="",F463,"")</f>
        <v>gew</v>
      </c>
      <c r="K463" s="24">
        <v>-2.1024477500000001</v>
      </c>
      <c r="L463" s="27">
        <f>(K463-A463)^2</f>
        <v>1.0495541480062513E-2</v>
      </c>
      <c r="M463" s="26" t="str">
        <f>IF(AND(K463&gt;-($S$6),K463&lt;($S$6)),"nicht wetten","")</f>
        <v/>
      </c>
      <c r="N463" t="str">
        <f>IF(AND(M463="",(K463*A463)&gt;0),"gew","verl")</f>
        <v>gew</v>
      </c>
      <c r="O463" t="str">
        <f t="shared" si="7"/>
        <v>gew</v>
      </c>
    </row>
    <row r="464" spans="1:15" x14ac:dyDescent="0.25">
      <c r="A464" s="28">
        <v>0</v>
      </c>
      <c r="C464" s="25">
        <v>-0.31181067299999998</v>
      </c>
      <c r="D464" s="25">
        <f>(C464-A464)^2</f>
        <v>9.7225895796712924E-2</v>
      </c>
      <c r="E464" s="25" t="str">
        <f>IF(AND(C464&gt;-($S$6),C464&lt;($S$6)),"nicht wetten","")</f>
        <v>nicht wetten</v>
      </c>
      <c r="F464" t="str">
        <f>IF(AND(E464="",(C464*A464)&gt;0),"gew","verl")</f>
        <v>verl</v>
      </c>
      <c r="G464" t="str">
        <f>IF(E464="",F464,"")</f>
        <v/>
      </c>
      <c r="K464" s="24">
        <v>-0.142030716</v>
      </c>
      <c r="L464" s="27">
        <f>(K464-A464)^2</f>
        <v>2.0172724287472656E-2</v>
      </c>
      <c r="M464" s="26" t="str">
        <f>IF(AND(K464&gt;-($S$6),K464&lt;($S$6)),"nicht wetten","")</f>
        <v>nicht wetten</v>
      </c>
      <c r="N464" t="str">
        <f>IF(AND(M464="",(K464*A464)&gt;0),"gew","verl")</f>
        <v>verl</v>
      </c>
      <c r="O464" t="str">
        <f t="shared" si="7"/>
        <v/>
      </c>
    </row>
    <row r="465" spans="1:15" x14ac:dyDescent="0.25">
      <c r="A465" s="28">
        <v>3</v>
      </c>
      <c r="C465" s="25">
        <v>1.1229172030000001</v>
      </c>
      <c r="D465" s="25">
        <f>(C465-A465)^2</f>
        <v>3.5234398267933429</v>
      </c>
      <c r="E465" s="25" t="str">
        <f>IF(AND(C465&gt;-($S$6),C465&lt;($S$6)),"nicht wetten","")</f>
        <v/>
      </c>
      <c r="F465" t="str">
        <f>IF(AND(E465="",(C465*A465)&gt;0),"gew","verl")</f>
        <v>gew</v>
      </c>
      <c r="G465" t="str">
        <f>IF(E465="",F465,"")</f>
        <v>gew</v>
      </c>
      <c r="K465" s="24">
        <v>2.9557216199999998</v>
      </c>
      <c r="L465" s="27">
        <f>(K465-A465)^2</f>
        <v>1.9605749354244151E-3</v>
      </c>
      <c r="M465" s="26" t="str">
        <f>IF(AND(K465&gt;-($S$6),K465&lt;($S$6)),"nicht wetten","")</f>
        <v/>
      </c>
      <c r="N465" t="str">
        <f>IF(AND(M465="",(K465*A465)&gt;0),"gew","verl")</f>
        <v>gew</v>
      </c>
      <c r="O465" t="str">
        <f t="shared" si="7"/>
        <v>gew</v>
      </c>
    </row>
    <row r="466" spans="1:15" x14ac:dyDescent="0.25">
      <c r="A466" s="28">
        <v>-1</v>
      </c>
      <c r="C466" s="25">
        <v>-0.43882685399999999</v>
      </c>
      <c r="D466" s="25">
        <f>(C466-A466)^2</f>
        <v>0.31491529979153732</v>
      </c>
      <c r="E466" s="25" t="str">
        <f>IF(AND(C466&gt;-($S$6),C466&lt;($S$6)),"nicht wetten","")</f>
        <v>nicht wetten</v>
      </c>
      <c r="F466" t="str">
        <f>IF(AND(E466="",(C466*A466)&gt;0),"gew","verl")</f>
        <v>verl</v>
      </c>
      <c r="G466" t="str">
        <f>IF(E466="",F466,"")</f>
        <v/>
      </c>
      <c r="K466" s="24">
        <v>-1.2035388899999999</v>
      </c>
      <c r="L466" s="27">
        <f>(K466-A466)^2</f>
        <v>4.1428079742432067E-2</v>
      </c>
      <c r="M466" s="26" t="str">
        <f>IF(AND(K466&gt;-($S$6),K466&lt;($S$6)),"nicht wetten","")</f>
        <v/>
      </c>
      <c r="N466" t="str">
        <f>IF(AND(M466="",(K466*A466)&gt;0),"gew","verl")</f>
        <v>gew</v>
      </c>
      <c r="O466" t="str">
        <f t="shared" si="7"/>
        <v>gew</v>
      </c>
    </row>
    <row r="467" spans="1:15" x14ac:dyDescent="0.25">
      <c r="A467" s="28">
        <v>-2</v>
      </c>
      <c r="C467" s="25">
        <v>-0.119028856</v>
      </c>
      <c r="D467" s="25">
        <f>(C467-A467)^2</f>
        <v>3.5380524445606691</v>
      </c>
      <c r="E467" s="25" t="str">
        <f>IF(AND(C467&gt;-($S$6),C467&lt;($S$6)),"nicht wetten","")</f>
        <v>nicht wetten</v>
      </c>
      <c r="F467" t="str">
        <f>IF(AND(E467="",(C467*A467)&gt;0),"gew","verl")</f>
        <v>verl</v>
      </c>
      <c r="G467" t="str">
        <f>IF(E467="",F467,"")</f>
        <v/>
      </c>
      <c r="K467" s="24">
        <v>0.85096126800000005</v>
      </c>
      <c r="L467" s="27">
        <f>(K467-A467)^2</f>
        <v>8.1279801516361676</v>
      </c>
      <c r="M467" s="26" t="str">
        <f>IF(AND(K467&gt;-($S$6),K467&lt;($S$6)),"nicht wetten","")</f>
        <v>nicht wetten</v>
      </c>
      <c r="N467" t="str">
        <f>IF(AND(M467="",(K467*A467)&gt;0),"gew","verl")</f>
        <v>verl</v>
      </c>
      <c r="O467" t="str">
        <f t="shared" si="7"/>
        <v/>
      </c>
    </row>
    <row r="468" spans="1:15" x14ac:dyDescent="0.25">
      <c r="A468" s="28">
        <v>-2</v>
      </c>
      <c r="C468" s="25">
        <v>-0.27178450900000001</v>
      </c>
      <c r="D468" s="25">
        <f>(C468-A468)^2</f>
        <v>2.9867287833323712</v>
      </c>
      <c r="E468" s="25" t="str">
        <f>IF(AND(C468&gt;-($S$6),C468&lt;($S$6)),"nicht wetten","")</f>
        <v>nicht wetten</v>
      </c>
      <c r="F468" t="str">
        <f>IF(AND(E468="",(C468*A468)&gt;0),"gew","verl")</f>
        <v>verl</v>
      </c>
      <c r="G468" t="str">
        <f>IF(E468="",F468,"")</f>
        <v/>
      </c>
      <c r="K468" s="24">
        <v>-0.82611292599999997</v>
      </c>
      <c r="L468" s="27">
        <f>(K468-A468)^2</f>
        <v>1.3780108625042815</v>
      </c>
      <c r="M468" s="26" t="str">
        <f>IF(AND(K468&gt;-($S$6),K468&lt;($S$6)),"nicht wetten","")</f>
        <v>nicht wetten</v>
      </c>
      <c r="N468" t="str">
        <f>IF(AND(M468="",(K468*A468)&gt;0),"gew","verl")</f>
        <v>verl</v>
      </c>
      <c r="O468" t="str">
        <f t="shared" si="7"/>
        <v/>
      </c>
    </row>
    <row r="469" spans="1:15" x14ac:dyDescent="0.25">
      <c r="A469" s="28">
        <v>1</v>
      </c>
      <c r="C469" s="25">
        <v>6.6396812999999999E-2</v>
      </c>
      <c r="D469" s="25">
        <f>(C469-A469)^2</f>
        <v>0.87161491077655695</v>
      </c>
      <c r="E469" s="25" t="str">
        <f>IF(AND(C469&gt;-($S$6),C469&lt;($S$6)),"nicht wetten","")</f>
        <v>nicht wetten</v>
      </c>
      <c r="F469" t="str">
        <f>IF(AND(E469="",(C469*A469)&gt;0),"gew","verl")</f>
        <v>verl</v>
      </c>
      <c r="G469" t="str">
        <f>IF(E469="",F469,"")</f>
        <v/>
      </c>
      <c r="K469" s="24">
        <v>1.09993374</v>
      </c>
      <c r="L469" s="27">
        <f>(K469-A469)^2</f>
        <v>9.9867523903875988E-3</v>
      </c>
      <c r="M469" s="26" t="str">
        <f>IF(AND(K469&gt;-($S$6),K469&lt;($S$6)),"nicht wetten","")</f>
        <v/>
      </c>
      <c r="N469" t="str">
        <f>IF(AND(M469="",(K469*A469)&gt;0),"gew","verl")</f>
        <v>gew</v>
      </c>
      <c r="O469" t="str">
        <f t="shared" si="7"/>
        <v>gew</v>
      </c>
    </row>
    <row r="470" spans="1:15" x14ac:dyDescent="0.25">
      <c r="A470" s="28">
        <v>-2</v>
      </c>
      <c r="C470" s="25">
        <v>-0.80313478299999996</v>
      </c>
      <c r="D470" s="25">
        <f>(C470-A470)^2</f>
        <v>1.4324863476644571</v>
      </c>
      <c r="E470" s="25" t="str">
        <f>IF(AND(C470&gt;-($S$6),C470&lt;($S$6)),"nicht wetten","")</f>
        <v>nicht wetten</v>
      </c>
      <c r="F470" t="str">
        <f>IF(AND(E470="",(C470*A470)&gt;0),"gew","verl")</f>
        <v>verl</v>
      </c>
      <c r="G470" t="str">
        <f>IF(E470="",F470,"")</f>
        <v/>
      </c>
      <c r="K470" s="24">
        <v>-1.8459067300000001</v>
      </c>
      <c r="L470" s="27">
        <f>(K470-A470)^2</f>
        <v>2.3744735859292883E-2</v>
      </c>
      <c r="M470" s="26" t="str">
        <f>IF(AND(K470&gt;-($S$6),K470&lt;($S$6)),"nicht wetten","")</f>
        <v/>
      </c>
      <c r="N470" t="str">
        <f>IF(AND(M470="",(K470*A470)&gt;0),"gew","verl")</f>
        <v>gew</v>
      </c>
      <c r="O470" t="str">
        <f t="shared" si="7"/>
        <v>gew</v>
      </c>
    </row>
    <row r="471" spans="1:15" x14ac:dyDescent="0.25">
      <c r="A471" s="28">
        <v>-1</v>
      </c>
      <c r="C471" s="25">
        <v>-0.36230481799999997</v>
      </c>
      <c r="D471" s="25">
        <f>(C471-A471)^2</f>
        <v>0.40665514514601325</v>
      </c>
      <c r="E471" s="25" t="str">
        <f>IF(AND(C471&gt;-($S$6),C471&lt;($S$6)),"nicht wetten","")</f>
        <v>nicht wetten</v>
      </c>
      <c r="F471" t="str">
        <f>IF(AND(E471="",(C471*A471)&gt;0),"gew","verl")</f>
        <v>verl</v>
      </c>
      <c r="G471" t="str">
        <f>IF(E471="",F471,"")</f>
        <v/>
      </c>
      <c r="K471" s="24">
        <v>-1.20562339</v>
      </c>
      <c r="L471" s="27">
        <f>(K471-A471)^2</f>
        <v>4.2280978515092084E-2</v>
      </c>
      <c r="M471" s="26" t="str">
        <f>IF(AND(K471&gt;-($S$6),K471&lt;($S$6)),"nicht wetten","")</f>
        <v/>
      </c>
      <c r="N471" t="str">
        <f>IF(AND(M471="",(K471*A471)&gt;0),"gew","verl")</f>
        <v>gew</v>
      </c>
      <c r="O471" t="str">
        <f t="shared" si="7"/>
        <v>gew</v>
      </c>
    </row>
    <row r="472" spans="1:15" x14ac:dyDescent="0.25">
      <c r="A472" s="28">
        <v>0</v>
      </c>
      <c r="C472" s="25">
        <v>-5.1555639E-2</v>
      </c>
      <c r="D472" s="25">
        <f>(C472-A472)^2</f>
        <v>2.657983912698321E-3</v>
      </c>
      <c r="E472" s="25" t="str">
        <f>IF(AND(C472&gt;-($S$6),C472&lt;($S$6)),"nicht wetten","")</f>
        <v>nicht wetten</v>
      </c>
      <c r="F472" t="str">
        <f>IF(AND(E472="",(C472*A472)&gt;0),"gew","verl")</f>
        <v>verl</v>
      </c>
      <c r="G472" t="str">
        <f>IF(E472="",F472,"")</f>
        <v/>
      </c>
      <c r="K472" s="24">
        <v>0.70009112399999995</v>
      </c>
      <c r="L472" s="27">
        <f>(K472-A472)^2</f>
        <v>0.4901275819035833</v>
      </c>
      <c r="M472" s="26" t="str">
        <f>IF(AND(K472&gt;-($S$6),K472&lt;($S$6)),"nicht wetten","")</f>
        <v>nicht wetten</v>
      </c>
      <c r="N472" t="str">
        <f>IF(AND(M472="",(K472*A472)&gt;0),"gew","verl")</f>
        <v>verl</v>
      </c>
      <c r="O472" t="str">
        <f t="shared" si="7"/>
        <v/>
      </c>
    </row>
    <row r="473" spans="1:15" x14ac:dyDescent="0.25">
      <c r="A473" s="28">
        <v>2</v>
      </c>
      <c r="C473" s="25">
        <v>1.7370060199999999</v>
      </c>
      <c r="D473" s="25">
        <f>(C473-A473)^2</f>
        <v>6.9165833516240435E-2</v>
      </c>
      <c r="E473" s="25" t="str">
        <f>IF(AND(C473&gt;-($S$6),C473&lt;($S$6)),"nicht wetten","")</f>
        <v/>
      </c>
      <c r="F473" t="str">
        <f>IF(AND(E473="",(C473*A473)&gt;0),"gew","verl")</f>
        <v>gew</v>
      </c>
      <c r="G473" t="str">
        <f>IF(E473="",F473,"")</f>
        <v>gew</v>
      </c>
      <c r="K473" s="24">
        <v>1.4085291600000001</v>
      </c>
      <c r="L473" s="27">
        <f>(K473-A473)^2</f>
        <v>0.34983775457030553</v>
      </c>
      <c r="M473" s="26" t="str">
        <f>IF(AND(K473&gt;-($S$6),K473&lt;($S$6)),"nicht wetten","")</f>
        <v/>
      </c>
      <c r="N473" t="str">
        <f>IF(AND(M473="",(K473*A473)&gt;0),"gew","verl")</f>
        <v>gew</v>
      </c>
      <c r="O473" t="str">
        <f t="shared" si="7"/>
        <v>gew</v>
      </c>
    </row>
    <row r="474" spans="1:15" x14ac:dyDescent="0.25">
      <c r="A474" s="28">
        <v>0</v>
      </c>
      <c r="C474" s="25">
        <v>1.03469696</v>
      </c>
      <c r="D474" s="25">
        <f>(C474-A474)^2</f>
        <v>1.0705977990332416</v>
      </c>
      <c r="E474" s="25" t="str">
        <f>IF(AND(C474&gt;-($S$6),C474&lt;($S$6)),"nicht wetten","")</f>
        <v/>
      </c>
      <c r="F474" t="str">
        <f>IF(AND(E474="",(C474*A474)&gt;0),"gew","verl")</f>
        <v>verl</v>
      </c>
      <c r="G474" t="str">
        <f>IF(E474="",F474,"")</f>
        <v>verl</v>
      </c>
      <c r="K474" s="24">
        <v>0.25935062800000003</v>
      </c>
      <c r="L474" s="27">
        <f>(K474-A474)^2</f>
        <v>6.7262748243994391E-2</v>
      </c>
      <c r="M474" s="26" t="str">
        <f>IF(AND(K474&gt;-($S$6),K474&lt;($S$6)),"nicht wetten","")</f>
        <v>nicht wetten</v>
      </c>
      <c r="N474" t="str">
        <f>IF(AND(M474="",(K474*A474)&gt;0),"gew","verl")</f>
        <v>verl</v>
      </c>
      <c r="O474" t="str">
        <f t="shared" si="7"/>
        <v/>
      </c>
    </row>
    <row r="475" spans="1:15" x14ac:dyDescent="0.25">
      <c r="A475" s="28">
        <v>0</v>
      </c>
      <c r="C475" s="25">
        <v>-9.2451756999999996E-2</v>
      </c>
      <c r="D475" s="25">
        <f>(C475-A475)^2</f>
        <v>8.5473273723870487E-3</v>
      </c>
      <c r="E475" s="25" t="str">
        <f>IF(AND(C475&gt;-($S$6),C475&lt;($S$6)),"nicht wetten","")</f>
        <v>nicht wetten</v>
      </c>
      <c r="F475" t="str">
        <f>IF(AND(E475="",(C475*A475)&gt;0),"gew","verl")</f>
        <v>verl</v>
      </c>
      <c r="G475" t="str">
        <f>IF(E475="",F475,"")</f>
        <v/>
      </c>
      <c r="K475" s="24">
        <v>-0.34379300499999998</v>
      </c>
      <c r="L475" s="27">
        <f>(K475-A475)^2</f>
        <v>0.11819363028693002</v>
      </c>
      <c r="M475" s="26" t="str">
        <f>IF(AND(K475&gt;-($S$6),K475&lt;($S$6)),"nicht wetten","")</f>
        <v>nicht wetten</v>
      </c>
      <c r="N475" t="str">
        <f>IF(AND(M475="",(K475*A475)&gt;0),"gew","verl")</f>
        <v>verl</v>
      </c>
      <c r="O475" t="str">
        <f t="shared" si="7"/>
        <v/>
      </c>
    </row>
    <row r="476" spans="1:15" x14ac:dyDescent="0.25">
      <c r="A476" s="28">
        <v>2</v>
      </c>
      <c r="C476" s="25">
        <v>0.28119785600000002</v>
      </c>
      <c r="D476" s="25">
        <f>(C476-A476)^2</f>
        <v>2.954280810218997</v>
      </c>
      <c r="E476" s="25" t="str">
        <f>IF(AND(C476&gt;-($S$6),C476&lt;($S$6)),"nicht wetten","")</f>
        <v>nicht wetten</v>
      </c>
      <c r="F476" t="str">
        <f>IF(AND(E476="",(C476*A476)&gt;0),"gew","verl")</f>
        <v>verl</v>
      </c>
      <c r="G476" t="str">
        <f>IF(E476="",F476,"")</f>
        <v/>
      </c>
      <c r="K476" s="24">
        <v>1.7440234400000001</v>
      </c>
      <c r="L476" s="27">
        <f>(K476-A476)^2</f>
        <v>6.5523999269433558E-2</v>
      </c>
      <c r="M476" s="26" t="str">
        <f>IF(AND(K476&gt;-($S$6),K476&lt;($S$6)),"nicht wetten","")</f>
        <v/>
      </c>
      <c r="N476" t="str">
        <f>IF(AND(M476="",(K476*A476)&gt;0),"gew","verl")</f>
        <v>gew</v>
      </c>
      <c r="O476" t="str">
        <f t="shared" si="7"/>
        <v>gew</v>
      </c>
    </row>
    <row r="477" spans="1:15" x14ac:dyDescent="0.25">
      <c r="A477" s="28">
        <v>0</v>
      </c>
      <c r="C477" s="25">
        <v>-0.73005808800000005</v>
      </c>
      <c r="D477" s="25">
        <f>(C477-A477)^2</f>
        <v>0.53298481185421587</v>
      </c>
      <c r="E477" s="25" t="str">
        <f>IF(AND(C477&gt;-($S$6),C477&lt;($S$6)),"nicht wetten","")</f>
        <v>nicht wetten</v>
      </c>
      <c r="F477" t="str">
        <f>IF(AND(E477="",(C477*A477)&gt;0),"gew","verl")</f>
        <v>verl</v>
      </c>
      <c r="G477" t="str">
        <f>IF(E477="",F477,"")</f>
        <v/>
      </c>
      <c r="K477" s="24">
        <v>-0.46402126599999999</v>
      </c>
      <c r="L477" s="27">
        <f>(K477-A477)^2</f>
        <v>0.21531573530024276</v>
      </c>
      <c r="M477" s="26" t="str">
        <f>IF(AND(K477&gt;-($S$6),K477&lt;($S$6)),"nicht wetten","")</f>
        <v>nicht wetten</v>
      </c>
      <c r="N477" t="str">
        <f>IF(AND(M477="",(K477*A477)&gt;0),"gew","verl")</f>
        <v>verl</v>
      </c>
      <c r="O477" t="str">
        <f t="shared" si="7"/>
        <v/>
      </c>
    </row>
    <row r="478" spans="1:15" x14ac:dyDescent="0.25">
      <c r="A478" s="28">
        <v>-1</v>
      </c>
      <c r="C478" s="25">
        <v>-6.5341725000000003E-2</v>
      </c>
      <c r="D478" s="25">
        <f>(C478-A478)^2</f>
        <v>0.87358609102597562</v>
      </c>
      <c r="E478" s="25" t="str">
        <f>IF(AND(C478&gt;-($S$6),C478&lt;($S$6)),"nicht wetten","")</f>
        <v>nicht wetten</v>
      </c>
      <c r="F478" t="str">
        <f>IF(AND(E478="",(C478*A478)&gt;0),"gew","verl")</f>
        <v>verl</v>
      </c>
      <c r="G478" t="str">
        <f>IF(E478="",F478,"")</f>
        <v/>
      </c>
      <c r="K478" s="24">
        <v>-0.85956841699999997</v>
      </c>
      <c r="L478" s="27">
        <f>(K478-A478)^2</f>
        <v>1.9721029503885896E-2</v>
      </c>
      <c r="M478" s="26" t="str">
        <f>IF(AND(K478&gt;-($S$6),K478&lt;($S$6)),"nicht wetten","")</f>
        <v>nicht wetten</v>
      </c>
      <c r="N478" t="str">
        <f>IF(AND(M478="",(K478*A478)&gt;0),"gew","verl")</f>
        <v>verl</v>
      </c>
      <c r="O478" t="str">
        <f t="shared" si="7"/>
        <v/>
      </c>
    </row>
    <row r="479" spans="1:15" x14ac:dyDescent="0.25">
      <c r="A479" s="28">
        <v>0</v>
      </c>
      <c r="C479" s="25">
        <v>-0.510065035</v>
      </c>
      <c r="D479" s="25">
        <f>(C479-A479)^2</f>
        <v>0.26016633992955124</v>
      </c>
      <c r="E479" s="25" t="str">
        <f>IF(AND(C479&gt;-($S$6),C479&lt;($S$6)),"nicht wetten","")</f>
        <v>nicht wetten</v>
      </c>
      <c r="F479" t="str">
        <f>IF(AND(E479="",(C479*A479)&gt;0),"gew","verl")</f>
        <v>verl</v>
      </c>
      <c r="G479" t="str">
        <f>IF(E479="",F479,"")</f>
        <v/>
      </c>
      <c r="K479" s="24">
        <v>1.03889334</v>
      </c>
      <c r="L479" s="27">
        <f>(K479-A479)^2</f>
        <v>1.0792993718963555</v>
      </c>
      <c r="M479" s="26" t="str">
        <f>IF(AND(K479&gt;-($S$6),K479&lt;($S$6)),"nicht wetten","")</f>
        <v/>
      </c>
      <c r="N479" t="str">
        <f>IF(AND(M479="",(K479*A479)&gt;0),"gew","verl")</f>
        <v>verl</v>
      </c>
      <c r="O479" t="str">
        <f t="shared" si="7"/>
        <v>verl</v>
      </c>
    </row>
    <row r="480" spans="1:15" x14ac:dyDescent="0.25">
      <c r="A480" s="28">
        <v>-2</v>
      </c>
      <c r="C480" s="25">
        <v>-0.56595450400000002</v>
      </c>
      <c r="D480" s="25">
        <f>(C480-A480)^2</f>
        <v>2.0564864845978859</v>
      </c>
      <c r="E480" s="25" t="str">
        <f>IF(AND(C480&gt;-($S$6),C480&lt;($S$6)),"nicht wetten","")</f>
        <v>nicht wetten</v>
      </c>
      <c r="F480" t="str">
        <f>IF(AND(E480="",(C480*A480)&gt;0),"gew","verl")</f>
        <v>verl</v>
      </c>
      <c r="G480" t="str">
        <f>IF(E480="",F480,"")</f>
        <v/>
      </c>
      <c r="K480" s="24">
        <v>-2.2076015500000001</v>
      </c>
      <c r="L480" s="27">
        <f>(K480-A480)^2</f>
        <v>4.3098403562402555E-2</v>
      </c>
      <c r="M480" s="26" t="str">
        <f>IF(AND(K480&gt;-($S$6),K480&lt;($S$6)),"nicht wetten","")</f>
        <v/>
      </c>
      <c r="N480" t="str">
        <f>IF(AND(M480="",(K480*A480)&gt;0),"gew","verl")</f>
        <v>gew</v>
      </c>
      <c r="O480" t="str">
        <f t="shared" si="7"/>
        <v>gew</v>
      </c>
    </row>
    <row r="481" spans="1:15" x14ac:dyDescent="0.25">
      <c r="A481" s="28">
        <v>-2</v>
      </c>
      <c r="C481" s="25">
        <v>-1.216868901</v>
      </c>
      <c r="D481" s="25">
        <f>(C481-A481)^2</f>
        <v>0.61329431822094782</v>
      </c>
      <c r="E481" s="25" t="str">
        <f>IF(AND(C481&gt;-($S$6),C481&lt;($S$6)),"nicht wetten","")</f>
        <v/>
      </c>
      <c r="F481" t="str">
        <f>IF(AND(E481="",(C481*A481)&gt;0),"gew","verl")</f>
        <v>gew</v>
      </c>
      <c r="G481" t="str">
        <f>IF(E481="",F481,"")</f>
        <v>gew</v>
      </c>
      <c r="K481" s="24">
        <v>-2.2535512400000002</v>
      </c>
      <c r="L481" s="27">
        <f>(K481-A481)^2</f>
        <v>6.4288231305537694E-2</v>
      </c>
      <c r="M481" s="26" t="str">
        <f>IF(AND(K481&gt;-($S$6),K481&lt;($S$6)),"nicht wetten","")</f>
        <v/>
      </c>
      <c r="N481" t="str">
        <f>IF(AND(M481="",(K481*A481)&gt;0),"gew","verl")</f>
        <v>gew</v>
      </c>
      <c r="O481" t="str">
        <f t="shared" si="7"/>
        <v>gew</v>
      </c>
    </row>
    <row r="482" spans="1:15" x14ac:dyDescent="0.25">
      <c r="A482" s="28">
        <v>-4</v>
      </c>
      <c r="C482" s="25">
        <v>-2.087166641</v>
      </c>
      <c r="D482" s="25">
        <f>(C482-A482)^2</f>
        <v>3.6589314593032225</v>
      </c>
      <c r="E482" s="25" t="str">
        <f>IF(AND(C482&gt;-($S$6),C482&lt;($S$6)),"nicht wetten","")</f>
        <v/>
      </c>
      <c r="F482" t="str">
        <f>IF(AND(E482="",(C482*A482)&gt;0),"gew","verl")</f>
        <v>gew</v>
      </c>
      <c r="G482" t="str">
        <f>IF(E482="",F482,"")</f>
        <v>gew</v>
      </c>
      <c r="K482" s="24">
        <v>-4.0757021900000003</v>
      </c>
      <c r="L482" s="27">
        <f>(K482-A482)^2</f>
        <v>5.7308215707961505E-3</v>
      </c>
      <c r="M482" s="26" t="str">
        <f>IF(AND(K482&gt;-($S$6),K482&lt;($S$6)),"nicht wetten","")</f>
        <v/>
      </c>
      <c r="N482" t="str">
        <f>IF(AND(M482="",(K482*A482)&gt;0),"gew","verl")</f>
        <v>gew</v>
      </c>
      <c r="O482" t="str">
        <f t="shared" si="7"/>
        <v>gew</v>
      </c>
    </row>
    <row r="483" spans="1:15" x14ac:dyDescent="0.25">
      <c r="A483" s="28">
        <v>0</v>
      </c>
      <c r="C483" s="25">
        <v>-0.538969578</v>
      </c>
      <c r="D483" s="25">
        <f>(C483-A483)^2</f>
        <v>0.2904882060094981</v>
      </c>
      <c r="E483" s="25" t="str">
        <f>IF(AND(C483&gt;-($S$6),C483&lt;($S$6)),"nicht wetten","")</f>
        <v>nicht wetten</v>
      </c>
      <c r="F483" t="str">
        <f>IF(AND(E483="",(C483*A483)&gt;0),"gew","verl")</f>
        <v>verl</v>
      </c>
      <c r="G483" t="str">
        <f>IF(E483="",F483,"")</f>
        <v/>
      </c>
      <c r="K483" s="24">
        <v>-0.414843142</v>
      </c>
      <c r="L483" s="27">
        <f>(K483-A483)^2</f>
        <v>0.17209483246443216</v>
      </c>
      <c r="M483" s="26" t="str">
        <f>IF(AND(K483&gt;-($S$6),K483&lt;($S$6)),"nicht wetten","")</f>
        <v>nicht wetten</v>
      </c>
      <c r="N483" t="str">
        <f>IF(AND(M483="",(K483*A483)&gt;0),"gew","verl")</f>
        <v>verl</v>
      </c>
      <c r="O483" t="str">
        <f t="shared" si="7"/>
        <v/>
      </c>
    </row>
    <row r="484" spans="1:15" x14ac:dyDescent="0.25">
      <c r="A484" s="28">
        <v>-1</v>
      </c>
      <c r="C484" s="25">
        <v>0.36248218500000001</v>
      </c>
      <c r="D484" s="25">
        <f>(C484-A484)^2</f>
        <v>1.856357704442374</v>
      </c>
      <c r="E484" s="25" t="str">
        <f>IF(AND(C484&gt;-($S$6),C484&lt;($S$6)),"nicht wetten","")</f>
        <v>nicht wetten</v>
      </c>
      <c r="F484" t="str">
        <f>IF(AND(E484="",(C484*A484)&gt;0),"gew","verl")</f>
        <v>verl</v>
      </c>
      <c r="G484" t="str">
        <f>IF(E484="",F484,"")</f>
        <v/>
      </c>
      <c r="K484" s="24">
        <v>-1.10784543</v>
      </c>
      <c r="L484" s="27">
        <f>(K484-A484)^2</f>
        <v>1.1630636771884905E-2</v>
      </c>
      <c r="M484" s="26" t="str">
        <f>IF(AND(K484&gt;-($S$6),K484&lt;($S$6)),"nicht wetten","")</f>
        <v/>
      </c>
      <c r="N484" t="str">
        <f>IF(AND(M484="",(K484*A484)&gt;0),"gew","verl")</f>
        <v>gew</v>
      </c>
      <c r="O484" t="str">
        <f t="shared" si="7"/>
        <v>gew</v>
      </c>
    </row>
    <row r="485" spans="1:15" x14ac:dyDescent="0.25">
      <c r="A485" s="28">
        <v>2</v>
      </c>
      <c r="C485" s="25">
        <v>1.8904130800000001</v>
      </c>
      <c r="D485" s="25">
        <f>(C485-A485)^2</f>
        <v>1.2009293035086382E-2</v>
      </c>
      <c r="E485" s="25" t="str">
        <f>IF(AND(C485&gt;-($S$6),C485&lt;($S$6)),"nicht wetten","")</f>
        <v/>
      </c>
      <c r="F485" t="str">
        <f>IF(AND(E485="",(C485*A485)&gt;0),"gew","verl")</f>
        <v>gew</v>
      </c>
      <c r="G485" t="str">
        <f>IF(E485="",F485,"")</f>
        <v>gew</v>
      </c>
      <c r="K485" s="24">
        <v>2.00297904</v>
      </c>
      <c r="L485" s="27">
        <f>(K485-A485)^2</f>
        <v>8.8746793216002607E-6</v>
      </c>
      <c r="M485" s="26" t="str">
        <f>IF(AND(K485&gt;-($S$6),K485&lt;($S$6)),"nicht wetten","")</f>
        <v/>
      </c>
      <c r="N485" t="str">
        <f>IF(AND(M485="",(K485*A485)&gt;0),"gew","verl")</f>
        <v>gew</v>
      </c>
      <c r="O485" t="str">
        <f t="shared" si="7"/>
        <v>gew</v>
      </c>
    </row>
    <row r="486" spans="1:15" x14ac:dyDescent="0.25">
      <c r="A486" s="28">
        <v>-1</v>
      </c>
      <c r="C486" s="25">
        <v>-9.1233130999999995E-2</v>
      </c>
      <c r="D486" s="25">
        <f>(C486-A486)^2</f>
        <v>0.82585722219206326</v>
      </c>
      <c r="E486" s="25" t="str">
        <f>IF(AND(C486&gt;-($S$6),C486&lt;($S$6)),"nicht wetten","")</f>
        <v>nicht wetten</v>
      </c>
      <c r="F486" t="str">
        <f>IF(AND(E486="",(C486*A486)&gt;0),"gew","verl")</f>
        <v>verl</v>
      </c>
      <c r="G486" t="str">
        <f>IF(E486="",F486,"")</f>
        <v/>
      </c>
      <c r="K486" s="24">
        <v>-0.97214353099999995</v>
      </c>
      <c r="L486" s="27">
        <f>(K486-A486)^2</f>
        <v>7.7598286514796383E-4</v>
      </c>
      <c r="M486" s="26" t="str">
        <f>IF(AND(K486&gt;-($S$6),K486&lt;($S$6)),"nicht wetten","")</f>
        <v>nicht wetten</v>
      </c>
      <c r="N486" t="str">
        <f>IF(AND(M486="",(K486*A486)&gt;0),"gew","verl")</f>
        <v>verl</v>
      </c>
      <c r="O486" t="str">
        <f t="shared" si="7"/>
        <v/>
      </c>
    </row>
    <row r="487" spans="1:15" x14ac:dyDescent="0.25">
      <c r="A487" s="28">
        <v>0</v>
      </c>
      <c r="C487" s="25">
        <v>0.159202963</v>
      </c>
      <c r="D487" s="25">
        <f>(C487-A487)^2</f>
        <v>2.5345583427979369E-2</v>
      </c>
      <c r="E487" s="25" t="str">
        <f>IF(AND(C487&gt;-($S$6),C487&lt;($S$6)),"nicht wetten","")</f>
        <v>nicht wetten</v>
      </c>
      <c r="F487" t="str">
        <f>IF(AND(E487="",(C487*A487)&gt;0),"gew","verl")</f>
        <v>verl</v>
      </c>
      <c r="G487" t="str">
        <f>IF(E487="",F487,"")</f>
        <v/>
      </c>
      <c r="K487" s="24">
        <v>1.3066803199999999</v>
      </c>
      <c r="L487" s="27">
        <f>(K487-A487)^2</f>
        <v>1.707413458675302</v>
      </c>
      <c r="M487" s="26" t="str">
        <f>IF(AND(K487&gt;-($S$6),K487&lt;($S$6)),"nicht wetten","")</f>
        <v/>
      </c>
      <c r="N487" t="str">
        <f>IF(AND(M487="",(K487*A487)&gt;0),"gew","verl")</f>
        <v>verl</v>
      </c>
      <c r="O487" t="str">
        <f t="shared" si="7"/>
        <v>verl</v>
      </c>
    </row>
    <row r="488" spans="1:15" x14ac:dyDescent="0.25">
      <c r="A488" s="28">
        <v>-3</v>
      </c>
      <c r="C488" s="25">
        <v>4.9921231000000003E-2</v>
      </c>
      <c r="D488" s="25">
        <f>(C488-A488)^2</f>
        <v>9.3020195153045542</v>
      </c>
      <c r="E488" s="25" t="str">
        <f>IF(AND(C488&gt;-($S$6),C488&lt;($S$6)),"nicht wetten","")</f>
        <v>nicht wetten</v>
      </c>
      <c r="F488" t="str">
        <f>IF(AND(E488="",(C488*A488)&gt;0),"gew","verl")</f>
        <v>verl</v>
      </c>
      <c r="G488" t="str">
        <f>IF(E488="",F488,"")</f>
        <v/>
      </c>
      <c r="K488" s="24">
        <v>-2.9119150600000001</v>
      </c>
      <c r="L488" s="27">
        <f>(K488-A488)^2</f>
        <v>7.7589566548035803E-3</v>
      </c>
      <c r="M488" s="26" t="str">
        <f>IF(AND(K488&gt;-($S$6),K488&lt;($S$6)),"nicht wetten","")</f>
        <v/>
      </c>
      <c r="N488" t="str">
        <f>IF(AND(M488="",(K488*A488)&gt;0),"gew","verl")</f>
        <v>gew</v>
      </c>
      <c r="O488" t="str">
        <f t="shared" si="7"/>
        <v>gew</v>
      </c>
    </row>
    <row r="489" spans="1:15" x14ac:dyDescent="0.25">
      <c r="A489" s="28">
        <v>-1</v>
      </c>
      <c r="C489" s="25">
        <v>-0.65081277599999998</v>
      </c>
      <c r="D489" s="25">
        <f>(C489-A489)^2</f>
        <v>0.1219317174048262</v>
      </c>
      <c r="E489" s="25" t="str">
        <f>IF(AND(C489&gt;-($S$6),C489&lt;($S$6)),"nicht wetten","")</f>
        <v>nicht wetten</v>
      </c>
      <c r="F489" t="str">
        <f>IF(AND(E489="",(C489*A489)&gt;0),"gew","verl")</f>
        <v>verl</v>
      </c>
      <c r="G489" t="str">
        <f>IF(E489="",F489,"")</f>
        <v/>
      </c>
      <c r="K489" s="24">
        <v>6.9394022200000002E-2</v>
      </c>
      <c r="L489" s="27">
        <f>(K489-A489)^2</f>
        <v>1.1436035747170941</v>
      </c>
      <c r="M489" s="26" t="str">
        <f>IF(AND(K489&gt;-($S$6),K489&lt;($S$6)),"nicht wetten","")</f>
        <v>nicht wetten</v>
      </c>
      <c r="N489" t="str">
        <f>IF(AND(M489="",(K489*A489)&gt;0),"gew","verl")</f>
        <v>verl</v>
      </c>
      <c r="O489" t="str">
        <f t="shared" si="7"/>
        <v/>
      </c>
    </row>
    <row r="490" spans="1:15" x14ac:dyDescent="0.25">
      <c r="A490" s="28">
        <v>-1</v>
      </c>
      <c r="C490" s="25">
        <v>-0.71651728299999995</v>
      </c>
      <c r="D490" s="25">
        <f>(C490-A490)^2</f>
        <v>8.0362450837702118E-2</v>
      </c>
      <c r="E490" s="25" t="str">
        <f>IF(AND(C490&gt;-($S$6),C490&lt;($S$6)),"nicht wetten","")</f>
        <v>nicht wetten</v>
      </c>
      <c r="F490" t="str">
        <f>IF(AND(E490="",(C490*A490)&gt;0),"gew","verl")</f>
        <v>verl</v>
      </c>
      <c r="G490" t="str">
        <f>IF(E490="",F490,"")</f>
        <v/>
      </c>
      <c r="K490" s="24">
        <v>-1.1723809199999999</v>
      </c>
      <c r="L490" s="27">
        <f>(K490-A490)^2</f>
        <v>2.9715181580046379E-2</v>
      </c>
      <c r="M490" s="26" t="str">
        <f>IF(AND(K490&gt;-($S$6),K490&lt;($S$6)),"nicht wetten","")</f>
        <v/>
      </c>
      <c r="N490" t="str">
        <f>IF(AND(M490="",(K490*A490)&gt;0),"gew","verl")</f>
        <v>gew</v>
      </c>
      <c r="O490" t="str">
        <f t="shared" si="7"/>
        <v>gew</v>
      </c>
    </row>
    <row r="491" spans="1:15" x14ac:dyDescent="0.25">
      <c r="A491" s="28">
        <v>1</v>
      </c>
      <c r="C491" s="25">
        <v>-0.187467936</v>
      </c>
      <c r="D491" s="25">
        <f>(C491-A491)^2</f>
        <v>1.4100800990281002</v>
      </c>
      <c r="E491" s="25" t="str">
        <f>IF(AND(C491&gt;-($S$6),C491&lt;($S$6)),"nicht wetten","")</f>
        <v>nicht wetten</v>
      </c>
      <c r="F491" t="str">
        <f>IF(AND(E491="",(C491*A491)&gt;0),"gew","verl")</f>
        <v>verl</v>
      </c>
      <c r="G491" t="str">
        <f>IF(E491="",F491,"")</f>
        <v/>
      </c>
      <c r="K491" s="24">
        <v>1.52013135</v>
      </c>
      <c r="L491" s="27">
        <f>(K491-A491)^2</f>
        <v>0.27053662125282252</v>
      </c>
      <c r="M491" s="26" t="str">
        <f>IF(AND(K491&gt;-($S$6),K491&lt;($S$6)),"nicht wetten","")</f>
        <v/>
      </c>
      <c r="N491" t="str">
        <f>IF(AND(M491="",(K491*A491)&gt;0),"gew","verl")</f>
        <v>gew</v>
      </c>
      <c r="O491" t="str">
        <f t="shared" si="7"/>
        <v>gew</v>
      </c>
    </row>
    <row r="492" spans="1:15" x14ac:dyDescent="0.25">
      <c r="A492" s="28">
        <v>2</v>
      </c>
      <c r="C492" s="25">
        <v>1.7448243489999999</v>
      </c>
      <c r="D492" s="25">
        <f>(C492-A492)^2</f>
        <v>6.511461286327383E-2</v>
      </c>
      <c r="E492" s="25" t="str">
        <f>IF(AND(C492&gt;-($S$6),C492&lt;($S$6)),"nicht wetten","")</f>
        <v/>
      </c>
      <c r="F492" t="str">
        <f>IF(AND(E492="",(C492*A492)&gt;0),"gew","verl")</f>
        <v>gew</v>
      </c>
      <c r="G492" t="str">
        <f>IF(E492="",F492,"")</f>
        <v>gew</v>
      </c>
      <c r="K492" s="24">
        <v>1.63585413</v>
      </c>
      <c r="L492" s="27">
        <f>(K492-A492)^2</f>
        <v>0.13260221463805688</v>
      </c>
      <c r="M492" s="26" t="str">
        <f>IF(AND(K492&gt;-($S$6),K492&lt;($S$6)),"nicht wetten","")</f>
        <v/>
      </c>
      <c r="N492" t="str">
        <f>IF(AND(M492="",(K492*A492)&gt;0),"gew","verl")</f>
        <v>gew</v>
      </c>
      <c r="O492" t="str">
        <f t="shared" si="7"/>
        <v>gew</v>
      </c>
    </row>
    <row r="493" spans="1:15" x14ac:dyDescent="0.25">
      <c r="A493" s="28">
        <v>-1</v>
      </c>
      <c r="C493" s="25">
        <v>-0.82996686600000003</v>
      </c>
      <c r="D493" s="25">
        <f>(C493-A493)^2</f>
        <v>2.8911266657861947E-2</v>
      </c>
      <c r="E493" s="25" t="str">
        <f>IF(AND(C493&gt;-($S$6),C493&lt;($S$6)),"nicht wetten","")</f>
        <v>nicht wetten</v>
      </c>
      <c r="F493" t="str">
        <f>IF(AND(E493="",(C493*A493)&gt;0),"gew","verl")</f>
        <v>verl</v>
      </c>
      <c r="G493" t="str">
        <f>IF(E493="",F493,"")</f>
        <v/>
      </c>
      <c r="K493" s="24">
        <v>-1.30042291</v>
      </c>
      <c r="L493" s="27">
        <f>(K493-A493)^2</f>
        <v>9.0253924852868095E-2</v>
      </c>
      <c r="M493" s="26" t="str">
        <f>IF(AND(K493&gt;-($S$6),K493&lt;($S$6)),"nicht wetten","")</f>
        <v/>
      </c>
      <c r="N493" t="str">
        <f>IF(AND(M493="",(K493*A493)&gt;0),"gew","verl")</f>
        <v>gew</v>
      </c>
      <c r="O493" t="str">
        <f t="shared" si="7"/>
        <v>gew</v>
      </c>
    </row>
    <row r="494" spans="1:15" x14ac:dyDescent="0.25">
      <c r="A494" s="28">
        <v>1</v>
      </c>
      <c r="C494" s="25">
        <v>0.35967661699999998</v>
      </c>
      <c r="D494" s="25">
        <f>(C494-A494)^2</f>
        <v>0.41001403481656473</v>
      </c>
      <c r="E494" s="25" t="str">
        <f>IF(AND(C494&gt;-($S$6),C494&lt;($S$6)),"nicht wetten","")</f>
        <v>nicht wetten</v>
      </c>
      <c r="F494" t="str">
        <f>IF(AND(E494="",(C494*A494)&gt;0),"gew","verl")</f>
        <v>verl</v>
      </c>
      <c r="G494" t="str">
        <f>IF(E494="",F494,"")</f>
        <v/>
      </c>
      <c r="K494" s="24">
        <v>0.97081631400000001</v>
      </c>
      <c r="L494" s="27">
        <f>(K494-A494)^2</f>
        <v>8.5168752854659522E-4</v>
      </c>
      <c r="M494" s="26" t="str">
        <f>IF(AND(K494&gt;-($S$6),K494&lt;($S$6)),"nicht wetten","")</f>
        <v>nicht wetten</v>
      </c>
      <c r="N494" t="str">
        <f>IF(AND(M494="",(K494*A494)&gt;0),"gew","verl")</f>
        <v>verl</v>
      </c>
      <c r="O494" t="str">
        <f t="shared" si="7"/>
        <v/>
      </c>
    </row>
    <row r="495" spans="1:15" x14ac:dyDescent="0.25">
      <c r="A495" s="28">
        <v>-1</v>
      </c>
      <c r="C495" s="25">
        <v>-0.81324624499999998</v>
      </c>
      <c r="D495" s="25">
        <f>(C495-A495)^2</f>
        <v>3.4876965006600036E-2</v>
      </c>
      <c r="E495" s="25" t="str">
        <f>IF(AND(C495&gt;-($S$6),C495&lt;($S$6)),"nicht wetten","")</f>
        <v>nicht wetten</v>
      </c>
      <c r="F495" t="str">
        <f>IF(AND(E495="",(C495*A495)&gt;0),"gew","verl")</f>
        <v>verl</v>
      </c>
      <c r="G495" t="str">
        <f>IF(E495="",F495,"")</f>
        <v/>
      </c>
      <c r="K495" s="24">
        <v>-0.962555885</v>
      </c>
      <c r="L495" s="27">
        <f>(K495-A495)^2</f>
        <v>1.4020617481332251E-3</v>
      </c>
      <c r="M495" s="26" t="str">
        <f>IF(AND(K495&gt;-($S$6),K495&lt;($S$6)),"nicht wetten","")</f>
        <v>nicht wetten</v>
      </c>
      <c r="N495" t="str">
        <f>IF(AND(M495="",(K495*A495)&gt;0),"gew","verl")</f>
        <v>verl</v>
      </c>
      <c r="O495" t="str">
        <f t="shared" si="7"/>
        <v/>
      </c>
    </row>
    <row r="496" spans="1:15" x14ac:dyDescent="0.25">
      <c r="A496" s="28">
        <v>-1</v>
      </c>
      <c r="C496" s="25">
        <v>-0.34815322599999998</v>
      </c>
      <c r="D496" s="25">
        <f>(C496-A496)^2</f>
        <v>0.42490421677420709</v>
      </c>
      <c r="E496" s="25" t="str">
        <f>IF(AND(C496&gt;-($S$6),C496&lt;($S$6)),"nicht wetten","")</f>
        <v>nicht wetten</v>
      </c>
      <c r="F496" t="str">
        <f>IF(AND(E496="",(C496*A496)&gt;0),"gew","verl")</f>
        <v>verl</v>
      </c>
      <c r="G496" t="str">
        <f>IF(E496="",F496,"")</f>
        <v/>
      </c>
      <c r="K496" s="24">
        <v>-0.42516470000000001</v>
      </c>
      <c r="L496" s="27">
        <f>(K496-A496)^2</f>
        <v>0.33043562212608996</v>
      </c>
      <c r="M496" s="26" t="str">
        <f>IF(AND(K496&gt;-($S$6),K496&lt;($S$6)),"nicht wetten","")</f>
        <v>nicht wetten</v>
      </c>
      <c r="N496" t="str">
        <f>IF(AND(M496="",(K496*A496)&gt;0),"gew","verl")</f>
        <v>verl</v>
      </c>
      <c r="O496" t="str">
        <f t="shared" si="7"/>
        <v/>
      </c>
    </row>
    <row r="497" spans="1:15" x14ac:dyDescent="0.25">
      <c r="A497" s="28">
        <v>3</v>
      </c>
      <c r="C497" s="25">
        <v>1.760015162</v>
      </c>
      <c r="D497" s="25">
        <f>(C497-A497)^2</f>
        <v>1.5375623984698863</v>
      </c>
      <c r="E497" s="25" t="str">
        <f>IF(AND(C497&gt;-($S$6),C497&lt;($S$6)),"nicht wetten","")</f>
        <v/>
      </c>
      <c r="F497" t="str">
        <f>IF(AND(E497="",(C497*A497)&gt;0),"gew","verl")</f>
        <v>gew</v>
      </c>
      <c r="G497" t="str">
        <f>IF(E497="",F497,"")</f>
        <v>gew</v>
      </c>
      <c r="K497" s="24">
        <v>-0.231244907</v>
      </c>
      <c r="L497" s="27">
        <f>(K497-A497)^2</f>
        <v>10.440943649013438</v>
      </c>
      <c r="M497" s="26" t="str">
        <f>IF(AND(K497&gt;-($S$6),K497&lt;($S$6)),"nicht wetten","")</f>
        <v>nicht wetten</v>
      </c>
      <c r="N497" t="str">
        <f>IF(AND(M497="",(K497*A497)&gt;0),"gew","verl")</f>
        <v>verl</v>
      </c>
      <c r="O497" t="str">
        <f t="shared" si="7"/>
        <v/>
      </c>
    </row>
    <row r="498" spans="1:15" x14ac:dyDescent="0.25">
      <c r="A498" s="28">
        <v>1</v>
      </c>
      <c r="C498" s="25">
        <v>0.28725927200000001</v>
      </c>
      <c r="D498" s="25">
        <f>(C498-A498)^2</f>
        <v>0.50799934534996993</v>
      </c>
      <c r="E498" s="25" t="str">
        <f>IF(AND(C498&gt;-($S$6),C498&lt;($S$6)),"nicht wetten","")</f>
        <v>nicht wetten</v>
      </c>
      <c r="F498" t="str">
        <f>IF(AND(E498="",(C498*A498)&gt;0),"gew","verl")</f>
        <v>verl</v>
      </c>
      <c r="G498" t="str">
        <f>IF(E498="",F498,"")</f>
        <v/>
      </c>
      <c r="K498" s="24">
        <v>0.98975676300000004</v>
      </c>
      <c r="L498" s="27">
        <f>(K498-A498)^2</f>
        <v>1.049239042381682E-4</v>
      </c>
      <c r="M498" s="26" t="str">
        <f>IF(AND(K498&gt;-($S$6),K498&lt;($S$6)),"nicht wetten","")</f>
        <v>nicht wetten</v>
      </c>
      <c r="N498" t="str">
        <f>IF(AND(M498="",(K498*A498)&gt;0),"gew","verl")</f>
        <v>verl</v>
      </c>
      <c r="O498" t="str">
        <f t="shared" si="7"/>
        <v/>
      </c>
    </row>
    <row r="499" spans="1:15" x14ac:dyDescent="0.25">
      <c r="A499" s="28">
        <v>0</v>
      </c>
      <c r="C499" s="25">
        <v>-3.5218129000000001E-2</v>
      </c>
      <c r="D499" s="25">
        <f>(C499-A499)^2</f>
        <v>1.2403166102606411E-3</v>
      </c>
      <c r="E499" s="25" t="str">
        <f>IF(AND(C499&gt;-($S$6),C499&lt;($S$6)),"nicht wetten","")</f>
        <v>nicht wetten</v>
      </c>
      <c r="F499" t="str">
        <f>IF(AND(E499="",(C499*A499)&gt;0),"gew","verl")</f>
        <v>verl</v>
      </c>
      <c r="G499" t="str">
        <f>IF(E499="",F499,"")</f>
        <v/>
      </c>
      <c r="K499" s="24">
        <v>-0.53338372700000003</v>
      </c>
      <c r="L499" s="27">
        <f>(K499-A499)^2</f>
        <v>0.28449820022841055</v>
      </c>
      <c r="M499" s="26" t="str">
        <f>IF(AND(K499&gt;-($S$6),K499&lt;($S$6)),"nicht wetten","")</f>
        <v>nicht wetten</v>
      </c>
      <c r="N499" t="str">
        <f>IF(AND(M499="",(K499*A499)&gt;0),"gew","verl")</f>
        <v>verl</v>
      </c>
      <c r="O499" t="str">
        <f t="shared" si="7"/>
        <v/>
      </c>
    </row>
    <row r="500" spans="1:15" x14ac:dyDescent="0.25">
      <c r="A500" s="28">
        <v>1</v>
      </c>
      <c r="C500" s="25">
        <v>0.306808949</v>
      </c>
      <c r="D500" s="25">
        <f>(C500-A500)^2</f>
        <v>0.48051383318648461</v>
      </c>
      <c r="E500" s="25" t="str">
        <f>IF(AND(C500&gt;-($S$6),C500&lt;($S$6)),"nicht wetten","")</f>
        <v>nicht wetten</v>
      </c>
      <c r="F500" t="str">
        <f>IF(AND(E500="",(C500*A500)&gt;0),"gew","verl")</f>
        <v>verl</v>
      </c>
      <c r="G500" t="str">
        <f>IF(E500="",F500,"")</f>
        <v/>
      </c>
      <c r="K500" s="24">
        <v>0.98626738800000002</v>
      </c>
      <c r="L500" s="27">
        <f>(K500-A500)^2</f>
        <v>1.8858463234254337E-4</v>
      </c>
      <c r="M500" s="26" t="str">
        <f>IF(AND(K500&gt;-($S$6),K500&lt;($S$6)),"nicht wetten","")</f>
        <v>nicht wetten</v>
      </c>
      <c r="N500" t="str">
        <f>IF(AND(M500="",(K500*A500)&gt;0),"gew","verl")</f>
        <v>verl</v>
      </c>
      <c r="O500" t="str">
        <f t="shared" si="7"/>
        <v/>
      </c>
    </row>
    <row r="501" spans="1:15" x14ac:dyDescent="0.25">
      <c r="A501" s="28">
        <v>-2</v>
      </c>
      <c r="C501" s="25">
        <v>-3.8186455000000001E-2</v>
      </c>
      <c r="D501" s="25">
        <f>(C501-A501)^2</f>
        <v>3.848712385345467</v>
      </c>
      <c r="E501" s="25" t="str">
        <f>IF(AND(C501&gt;-($S$6),C501&lt;($S$6)),"nicht wetten","")</f>
        <v>nicht wetten</v>
      </c>
      <c r="F501" t="str">
        <f>IF(AND(E501="",(C501*A501)&gt;0),"gew","verl")</f>
        <v>verl</v>
      </c>
      <c r="G501" t="str">
        <f>IF(E501="",F501,"")</f>
        <v/>
      </c>
      <c r="K501" s="24">
        <v>-1.23753154</v>
      </c>
      <c r="L501" s="27">
        <f>(K501-A501)^2</f>
        <v>0.58135815249477163</v>
      </c>
      <c r="M501" s="26" t="str">
        <f>IF(AND(K501&gt;-($S$6),K501&lt;($S$6)),"nicht wetten","")</f>
        <v/>
      </c>
      <c r="N501" t="str">
        <f>IF(AND(M501="",(K501*A501)&gt;0),"gew","verl")</f>
        <v>gew</v>
      </c>
      <c r="O501" t="str">
        <f t="shared" si="7"/>
        <v>gew</v>
      </c>
    </row>
    <row r="502" spans="1:15" x14ac:dyDescent="0.25">
      <c r="A502" s="28">
        <v>1</v>
      </c>
      <c r="C502" s="25">
        <v>1.1562499749999999</v>
      </c>
      <c r="D502" s="25">
        <f>(C502-A502)^2</f>
        <v>2.4414054687500603E-2</v>
      </c>
      <c r="E502" s="25" t="str">
        <f>IF(AND(C502&gt;-($S$6),C502&lt;($S$6)),"nicht wetten","")</f>
        <v/>
      </c>
      <c r="F502" t="str">
        <f>IF(AND(E502="",(C502*A502)&gt;0),"gew","verl")</f>
        <v>gew</v>
      </c>
      <c r="G502" t="str">
        <f>IF(E502="",F502,"")</f>
        <v>gew</v>
      </c>
      <c r="K502" s="24">
        <v>2.2778050900000002</v>
      </c>
      <c r="L502" s="27">
        <f>(K502-A502)^2</f>
        <v>1.6327858480299087</v>
      </c>
      <c r="M502" s="26" t="str">
        <f>IF(AND(K502&gt;-($S$6),K502&lt;($S$6)),"nicht wetten","")</f>
        <v/>
      </c>
      <c r="N502" t="str">
        <f>IF(AND(M502="",(K502*A502)&gt;0),"gew","verl")</f>
        <v>gew</v>
      </c>
      <c r="O502" t="str">
        <f t="shared" si="7"/>
        <v>gew</v>
      </c>
    </row>
    <row r="503" spans="1:15" x14ac:dyDescent="0.25">
      <c r="A503" s="28">
        <v>4</v>
      </c>
      <c r="C503" s="25">
        <v>1.6764819E-2</v>
      </c>
      <c r="D503" s="25">
        <f>(C503-A503)^2</f>
        <v>15.866162507156103</v>
      </c>
      <c r="E503" s="25" t="str">
        <f>IF(AND(C503&gt;-($S$6),C503&lt;($S$6)),"nicht wetten","")</f>
        <v>nicht wetten</v>
      </c>
      <c r="F503" t="str">
        <f>IF(AND(E503="",(C503*A503)&gt;0),"gew","verl")</f>
        <v>verl</v>
      </c>
      <c r="G503" t="str">
        <f>IF(E503="",F503,"")</f>
        <v/>
      </c>
      <c r="K503" s="24">
        <v>0.400337577</v>
      </c>
      <c r="L503" s="27">
        <f>(K503-A503)^2</f>
        <v>12.95756955955823</v>
      </c>
      <c r="M503" s="26" t="str">
        <f>IF(AND(K503&gt;-($S$6),K503&lt;($S$6)),"nicht wetten","")</f>
        <v>nicht wetten</v>
      </c>
      <c r="N503" t="str">
        <f>IF(AND(M503="",(K503*A503)&gt;0),"gew","verl")</f>
        <v>verl</v>
      </c>
      <c r="O503" t="str">
        <f t="shared" si="7"/>
        <v/>
      </c>
    </row>
    <row r="504" spans="1:15" x14ac:dyDescent="0.25">
      <c r="A504" s="28">
        <v>1</v>
      </c>
      <c r="C504" s="25">
        <v>0.38351287899999997</v>
      </c>
      <c r="D504" s="25">
        <f>(C504-A504)^2</f>
        <v>0.38005637035886869</v>
      </c>
      <c r="E504" s="25" t="str">
        <f>IF(AND(C504&gt;-($S$6),C504&lt;($S$6)),"nicht wetten","")</f>
        <v>nicht wetten</v>
      </c>
      <c r="F504" t="str">
        <f>IF(AND(E504="",(C504*A504)&gt;0),"gew","verl")</f>
        <v>verl</v>
      </c>
      <c r="G504" t="str">
        <f>IF(E504="",F504,"")</f>
        <v/>
      </c>
      <c r="K504" s="24">
        <v>0.800654054</v>
      </c>
      <c r="L504" s="27">
        <f>(K504-A504)^2</f>
        <v>3.9738806186634917E-2</v>
      </c>
      <c r="M504" s="26" t="str">
        <f>IF(AND(K504&gt;-($S$6),K504&lt;($S$6)),"nicht wetten","")</f>
        <v>nicht wetten</v>
      </c>
      <c r="N504" t="str">
        <f>IF(AND(M504="",(K504*A504)&gt;0),"gew","verl")</f>
        <v>verl</v>
      </c>
      <c r="O504" t="str">
        <f t="shared" si="7"/>
        <v/>
      </c>
    </row>
    <row r="505" spans="1:15" x14ac:dyDescent="0.25">
      <c r="A505" s="28">
        <v>1</v>
      </c>
      <c r="C505" s="25">
        <v>9.3428998999999999E-2</v>
      </c>
      <c r="D505" s="25">
        <f>(C505-A505)^2</f>
        <v>0.82187097985414193</v>
      </c>
      <c r="E505" s="25" t="str">
        <f>IF(AND(C505&gt;-($S$6),C505&lt;($S$6)),"nicht wetten","")</f>
        <v>nicht wetten</v>
      </c>
      <c r="F505" t="str">
        <f>IF(AND(E505="",(C505*A505)&gt;0),"gew","verl")</f>
        <v>verl</v>
      </c>
      <c r="G505" t="str">
        <f>IF(E505="",F505,"")</f>
        <v/>
      </c>
      <c r="K505" s="24">
        <v>1.26604486</v>
      </c>
      <c r="L505" s="27">
        <f>(K505-A505)^2</f>
        <v>7.0779867532419632E-2</v>
      </c>
      <c r="M505" s="26" t="str">
        <f>IF(AND(K505&gt;-($S$6),K505&lt;($S$6)),"nicht wetten","")</f>
        <v/>
      </c>
      <c r="N505" t="str">
        <f>IF(AND(M505="",(K505*A505)&gt;0),"gew","verl")</f>
        <v>gew</v>
      </c>
      <c r="O505" t="str">
        <f t="shared" si="7"/>
        <v>gew</v>
      </c>
    </row>
    <row r="506" spans="1:15" x14ac:dyDescent="0.25">
      <c r="A506" s="28">
        <v>2</v>
      </c>
      <c r="C506" s="25">
        <v>0.57630935999999999</v>
      </c>
      <c r="D506" s="25">
        <f>(C506-A506)^2</f>
        <v>2.0268950384236097</v>
      </c>
      <c r="E506" s="25" t="str">
        <f>IF(AND(C506&gt;-($S$6),C506&lt;($S$6)),"nicht wetten","")</f>
        <v>nicht wetten</v>
      </c>
      <c r="F506" t="str">
        <f>IF(AND(E506="",(C506*A506)&gt;0),"gew","verl")</f>
        <v>verl</v>
      </c>
      <c r="G506" t="str">
        <f>IF(E506="",F506,"")</f>
        <v/>
      </c>
      <c r="K506" s="24">
        <v>2.04678059</v>
      </c>
      <c r="L506" s="27">
        <f>(K506-A506)^2</f>
        <v>2.1884236007481011E-3</v>
      </c>
      <c r="M506" s="26" t="str">
        <f>IF(AND(K506&gt;-($S$6),K506&lt;($S$6)),"nicht wetten","")</f>
        <v/>
      </c>
      <c r="N506" t="str">
        <f>IF(AND(M506="",(K506*A506)&gt;0),"gew","verl")</f>
        <v>gew</v>
      </c>
      <c r="O506" t="str">
        <f t="shared" si="7"/>
        <v>gew</v>
      </c>
    </row>
    <row r="507" spans="1:15" x14ac:dyDescent="0.25">
      <c r="A507" s="28">
        <v>-1</v>
      </c>
      <c r="C507" s="25">
        <v>-0.74331506999999997</v>
      </c>
      <c r="D507" s="25">
        <f>(C507-A507)^2</f>
        <v>6.5887153289104911E-2</v>
      </c>
      <c r="E507" s="25" t="str">
        <f>IF(AND(C507&gt;-($S$6),C507&lt;($S$6)),"nicht wetten","")</f>
        <v>nicht wetten</v>
      </c>
      <c r="F507" t="str">
        <f>IF(AND(E507="",(C507*A507)&gt;0),"gew","verl")</f>
        <v>verl</v>
      </c>
      <c r="G507" t="str">
        <f>IF(E507="",F507,"")</f>
        <v/>
      </c>
      <c r="K507" s="24">
        <v>-0.295199871</v>
      </c>
      <c r="L507" s="27">
        <f>(K507-A507)^2</f>
        <v>0.49674322183841663</v>
      </c>
      <c r="M507" s="26" t="str">
        <f>IF(AND(K507&gt;-($S$6),K507&lt;($S$6)),"nicht wetten","")</f>
        <v>nicht wetten</v>
      </c>
      <c r="N507" t="str">
        <f>IF(AND(M507="",(K507*A507)&gt;0),"gew","verl")</f>
        <v>verl</v>
      </c>
      <c r="O507" t="str">
        <f t="shared" si="7"/>
        <v/>
      </c>
    </row>
    <row r="508" spans="1:15" x14ac:dyDescent="0.25">
      <c r="A508" s="28">
        <v>2</v>
      </c>
      <c r="C508" s="25">
        <v>0.21140240900000001</v>
      </c>
      <c r="D508" s="25">
        <f>(C508-A508)^2</f>
        <v>3.1990813425310036</v>
      </c>
      <c r="E508" s="25" t="str">
        <f>IF(AND(C508&gt;-($S$6),C508&lt;($S$6)),"nicht wetten","")</f>
        <v>nicht wetten</v>
      </c>
      <c r="F508" t="str">
        <f>IF(AND(E508="",(C508*A508)&gt;0),"gew","verl")</f>
        <v>verl</v>
      </c>
      <c r="G508" t="str">
        <f>IF(E508="",F508,"")</f>
        <v/>
      </c>
      <c r="K508" s="24">
        <v>2.2276468299999999</v>
      </c>
      <c r="L508" s="27">
        <f>(K508-A508)^2</f>
        <v>5.1823079209048835E-2</v>
      </c>
      <c r="M508" s="26" t="str">
        <f>IF(AND(K508&gt;-($S$6),K508&lt;($S$6)),"nicht wetten","")</f>
        <v/>
      </c>
      <c r="N508" t="str">
        <f>IF(AND(M508="",(K508*A508)&gt;0),"gew","verl")</f>
        <v>gew</v>
      </c>
      <c r="O508" t="str">
        <f t="shared" si="7"/>
        <v>gew</v>
      </c>
    </row>
    <row r="509" spans="1:15" x14ac:dyDescent="0.25">
      <c r="A509" s="28">
        <v>-1</v>
      </c>
      <c r="C509" s="25">
        <v>-0.72944880099999998</v>
      </c>
      <c r="D509" s="25">
        <f>(C509-A509)^2</f>
        <v>7.3197951280337611E-2</v>
      </c>
      <c r="E509" s="25" t="str">
        <f>IF(AND(C509&gt;-($S$6),C509&lt;($S$6)),"nicht wetten","")</f>
        <v>nicht wetten</v>
      </c>
      <c r="F509" t="str">
        <f>IF(AND(E509="",(C509*A509)&gt;0),"gew","verl")</f>
        <v>verl</v>
      </c>
      <c r="G509" t="str">
        <f>IF(E509="",F509,"")</f>
        <v/>
      </c>
      <c r="K509" s="24">
        <v>-0.96810877299999998</v>
      </c>
      <c r="L509" s="27">
        <f>(K509-A509)^2</f>
        <v>1.0170503595655304E-3</v>
      </c>
      <c r="M509" s="26" t="str">
        <f>IF(AND(K509&gt;-($S$6),K509&lt;($S$6)),"nicht wetten","")</f>
        <v>nicht wetten</v>
      </c>
      <c r="N509" t="str">
        <f>IF(AND(M509="",(K509*A509)&gt;0),"gew","verl")</f>
        <v>verl</v>
      </c>
      <c r="O509" t="str">
        <f t="shared" si="7"/>
        <v/>
      </c>
    </row>
    <row r="510" spans="1:15" x14ac:dyDescent="0.25">
      <c r="K510" s="24">
        <v>3.3780600999999999</v>
      </c>
    </row>
    <row r="511" spans="1:15" x14ac:dyDescent="0.25">
      <c r="K511" s="24">
        <v>1.475986</v>
      </c>
    </row>
    <row r="512" spans="1:15" x14ac:dyDescent="0.25">
      <c r="K512" s="24">
        <v>-0.98757100099999995</v>
      </c>
    </row>
    <row r="513" spans="11:11" x14ac:dyDescent="0.25">
      <c r="K513" s="24">
        <v>6.5799155200000001</v>
      </c>
    </row>
    <row r="514" spans="11:11" x14ac:dyDescent="0.25">
      <c r="K514" s="24">
        <v>3.3118188399999999</v>
      </c>
    </row>
    <row r="515" spans="11:11" x14ac:dyDescent="0.25">
      <c r="K515" s="24">
        <v>1.4443566800000001</v>
      </c>
    </row>
    <row r="516" spans="11:11" x14ac:dyDescent="0.25">
      <c r="K516" s="24">
        <v>1.4443566800000001</v>
      </c>
    </row>
    <row r="517" spans="11:11" x14ac:dyDescent="0.25">
      <c r="K517" s="24">
        <v>-1.7316436799999999</v>
      </c>
    </row>
    <row r="518" spans="11:11" x14ac:dyDescent="0.25">
      <c r="K518" s="24">
        <v>-2.9035875799999999</v>
      </c>
    </row>
    <row r="519" spans="11:11" x14ac:dyDescent="0.25">
      <c r="K519" s="24">
        <v>5.0182533300000003</v>
      </c>
    </row>
    <row r="520" spans="11:11" x14ac:dyDescent="0.25">
      <c r="K520" s="24">
        <v>2.7486109700000001</v>
      </c>
    </row>
    <row r="521" spans="11:11" x14ac:dyDescent="0.25">
      <c r="K521" s="24">
        <v>2.1809234599999998</v>
      </c>
    </row>
    <row r="522" spans="11:11" x14ac:dyDescent="0.25">
      <c r="K522" s="24">
        <v>1.2011848700000001</v>
      </c>
    </row>
    <row r="523" spans="11:11" x14ac:dyDescent="0.25">
      <c r="K523" s="24">
        <v>-1.46997333</v>
      </c>
    </row>
    <row r="524" spans="11:11" x14ac:dyDescent="0.25">
      <c r="K524" s="24">
        <v>2.74065614</v>
      </c>
    </row>
    <row r="525" spans="11:11" x14ac:dyDescent="0.25">
      <c r="K525" s="24">
        <v>1.4725248799999999</v>
      </c>
    </row>
    <row r="526" spans="11:11" x14ac:dyDescent="0.25">
      <c r="K526" s="24">
        <v>3.94549584</v>
      </c>
    </row>
    <row r="527" spans="11:11" x14ac:dyDescent="0.25">
      <c r="K527" s="24">
        <v>1.4103008500000001</v>
      </c>
    </row>
    <row r="528" spans="11:11" x14ac:dyDescent="0.25">
      <c r="K528" s="24">
        <v>-0.74291032599999995</v>
      </c>
    </row>
  </sheetData>
  <conditionalFormatting sqref="G1:H509">
    <cfRule type="cellIs" dxfId="5" priority="6" operator="equal">
      <formula>"verl"</formula>
    </cfRule>
    <cfRule type="cellIs" dxfId="4" priority="7" operator="equal">
      <formula>"gew"</formula>
    </cfRule>
  </conditionalFormatting>
  <conditionalFormatting sqref="O1:O509">
    <cfRule type="cellIs" dxfId="3" priority="3" operator="equal">
      <formula>"verl"</formula>
    </cfRule>
    <cfRule type="cellIs" dxfId="2" priority="4" operator="equal">
      <formula>"gew"</formula>
    </cfRule>
  </conditionalFormatting>
  <conditionalFormatting sqref="J1:J509">
    <cfRule type="cellIs" dxfId="1" priority="1" operator="equal">
      <formula>"verl"</formula>
    </cfRule>
    <cfRule type="cellIs" dxfId="0" priority="2" operator="equal">
      <formula>"gew"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games1805</vt:lpstr>
      <vt:lpstr>Tabelle2</vt:lpstr>
      <vt:lpstr>mat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2019-08-02T16:38:39Z</dcterms:modified>
</cp:coreProperties>
</file>