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E3D774F1-AF0D-47B8-A855-E82CE15F8FDD}" xr6:coauthVersionLast="43" xr6:coauthVersionMax="43" xr10:uidLastSave="{00000000-0000-0000-0000-000000000000}"/>
  <bookViews>
    <workbookView xWindow="-120" yWindow="-120" windowWidth="25440" windowHeight="15390" activeTab="1" xr2:uid="{1FC3E10A-B404-4420-A36F-8AA07541B8CF}"/>
  </bookViews>
  <sheets>
    <sheet name="Tabelle1" sheetId="1" r:id="rId1"/>
    <sheet name="Tabelle2" sheetId="2" r:id="rId2"/>
  </sheets>
  <definedNames>
    <definedName name="_xlnm._FilterDatabase" localSheetId="0" hidden="1">Tabelle1!$P$1:$AC$114</definedName>
    <definedName name="_xlnm._FilterDatabase" localSheetId="1" hidden="1">Tabelle2!$A$1:$R$474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2" l="1"/>
  <c r="P469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2" i="2"/>
  <c r="P127" i="2"/>
  <c r="R127" i="2" s="1"/>
  <c r="Q127" i="2"/>
  <c r="P128" i="2"/>
  <c r="R128" i="2" s="1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451" i="2" l="1"/>
  <c r="Q451" i="2"/>
  <c r="P452" i="2"/>
  <c r="Q452" i="2"/>
  <c r="P453" i="2"/>
  <c r="Q453" i="2"/>
  <c r="P454" i="2"/>
  <c r="Q454" i="2"/>
  <c r="P455" i="2"/>
  <c r="Q455" i="2"/>
  <c r="P456" i="2"/>
  <c r="Q456" i="2"/>
  <c r="P457" i="2"/>
  <c r="Q457" i="2"/>
  <c r="P458" i="2"/>
  <c r="Q458" i="2"/>
  <c r="P459" i="2"/>
  <c r="Q459" i="2"/>
  <c r="P460" i="2"/>
  <c r="Q460" i="2"/>
  <c r="P461" i="2"/>
  <c r="Q461" i="2"/>
  <c r="P462" i="2"/>
  <c r="Q462" i="2"/>
  <c r="P463" i="2"/>
  <c r="Q463" i="2"/>
  <c r="P464" i="2"/>
  <c r="Q464" i="2"/>
  <c r="P465" i="2"/>
  <c r="Q465" i="2"/>
  <c r="P466" i="2"/>
  <c r="Q466" i="2"/>
  <c r="P467" i="2"/>
  <c r="Q467" i="2"/>
  <c r="P468" i="2"/>
  <c r="Q468" i="2"/>
  <c r="Q469" i="2"/>
  <c r="P470" i="2"/>
  <c r="Q470" i="2"/>
  <c r="P471" i="2"/>
  <c r="Q471" i="2"/>
  <c r="P472" i="2"/>
  <c r="Q472" i="2"/>
  <c r="P473" i="2"/>
  <c r="Q473" i="2"/>
  <c r="P474" i="2"/>
  <c r="Q474" i="2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P169" i="2" l="1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68" i="2"/>
  <c r="Q368" i="2"/>
  <c r="P369" i="2"/>
  <c r="Q369" i="2"/>
  <c r="P370" i="2"/>
  <c r="Q370" i="2"/>
  <c r="P371" i="2"/>
  <c r="Q371" i="2"/>
  <c r="P372" i="2"/>
  <c r="Q372" i="2"/>
  <c r="P373" i="2"/>
  <c r="Q373" i="2"/>
  <c r="P374" i="2"/>
  <c r="Q374" i="2"/>
  <c r="P375" i="2"/>
  <c r="Q375" i="2"/>
  <c r="P376" i="2"/>
  <c r="Q376" i="2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R402" i="2" s="1"/>
  <c r="Q402" i="2"/>
  <c r="P403" i="2"/>
  <c r="R403" i="2" s="1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Q412" i="2"/>
  <c r="P413" i="2"/>
  <c r="Q413" i="2"/>
  <c r="P414" i="2"/>
  <c r="Q414" i="2"/>
  <c r="P415" i="2"/>
  <c r="Q415" i="2"/>
  <c r="P416" i="2"/>
  <c r="Q416" i="2"/>
  <c r="P417" i="2"/>
  <c r="Q417" i="2"/>
  <c r="P418" i="2"/>
  <c r="Q418" i="2"/>
  <c r="P419" i="2"/>
  <c r="Q419" i="2"/>
  <c r="P420" i="2"/>
  <c r="Q420" i="2"/>
  <c r="P421" i="2"/>
  <c r="Q421" i="2"/>
  <c r="P422" i="2"/>
  <c r="Q422" i="2"/>
  <c r="P423" i="2"/>
  <c r="Q423" i="2"/>
  <c r="P424" i="2"/>
  <c r="Q424" i="2"/>
  <c r="P425" i="2"/>
  <c r="Q425" i="2"/>
  <c r="P426" i="2"/>
  <c r="Q426" i="2"/>
  <c r="P427" i="2"/>
  <c r="Q427" i="2"/>
  <c r="P428" i="2"/>
  <c r="Q428" i="2"/>
  <c r="P429" i="2"/>
  <c r="Q429" i="2"/>
  <c r="P430" i="2"/>
  <c r="Q430" i="2"/>
  <c r="P431" i="2"/>
  <c r="Q431" i="2"/>
  <c r="P432" i="2"/>
  <c r="Q432" i="2"/>
  <c r="P433" i="2"/>
  <c r="Q433" i="2"/>
  <c r="P434" i="2"/>
  <c r="Q434" i="2"/>
  <c r="P435" i="2"/>
  <c r="Q435" i="2"/>
  <c r="P436" i="2"/>
  <c r="Q436" i="2"/>
  <c r="P437" i="2"/>
  <c r="Q437" i="2"/>
  <c r="P438" i="2"/>
  <c r="Q438" i="2"/>
  <c r="P439" i="2"/>
  <c r="Q439" i="2"/>
  <c r="P440" i="2"/>
  <c r="Q440" i="2"/>
  <c r="P441" i="2"/>
  <c r="Q441" i="2"/>
  <c r="P442" i="2"/>
  <c r="Q442" i="2"/>
  <c r="P443" i="2"/>
  <c r="Q443" i="2"/>
  <c r="P444" i="2"/>
  <c r="Q444" i="2"/>
  <c r="P445" i="2"/>
  <c r="Q445" i="2"/>
  <c r="P446" i="2"/>
  <c r="Q446" i="2"/>
  <c r="P447" i="2"/>
  <c r="Q447" i="2"/>
  <c r="P448" i="2"/>
  <c r="Q448" i="2"/>
  <c r="P449" i="2"/>
  <c r="Q449" i="2"/>
  <c r="P450" i="2"/>
  <c r="Q450" i="2"/>
  <c r="W43" i="1" l="1"/>
  <c r="W42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/>
  <c r="R4" i="1"/>
  <c r="S4" i="1"/>
  <c r="T4" i="1"/>
  <c r="U4" i="1"/>
  <c r="V4" i="1"/>
  <c r="W4" i="1"/>
  <c r="Z4" i="1"/>
  <c r="AA4" i="1"/>
  <c r="AB4" i="1"/>
  <c r="AC4" i="1"/>
  <c r="R5" i="1"/>
  <c r="S5" i="1"/>
  <c r="T5" i="1"/>
  <c r="U5" i="1"/>
  <c r="V5" i="1"/>
  <c r="Z5" i="1"/>
  <c r="AA5" i="1"/>
  <c r="AB5" i="1"/>
  <c r="AC5" i="1"/>
  <c r="R6" i="1"/>
  <c r="S6" i="1"/>
  <c r="T6" i="1"/>
  <c r="U6" i="1"/>
  <c r="V6" i="1"/>
  <c r="Z6" i="1"/>
  <c r="AA6" i="1"/>
  <c r="AB6" i="1"/>
  <c r="AC6" i="1"/>
  <c r="R7" i="1"/>
  <c r="S7" i="1"/>
  <c r="T7" i="1"/>
  <c r="U7" i="1"/>
  <c r="V7" i="1"/>
  <c r="Z7" i="1"/>
  <c r="AA7" i="1"/>
  <c r="AB7" i="1"/>
  <c r="AC7" i="1"/>
  <c r="R8" i="1"/>
  <c r="S8" i="1"/>
  <c r="T8" i="1"/>
  <c r="U8" i="1"/>
  <c r="V8" i="1"/>
  <c r="Z8" i="1"/>
  <c r="AA8" i="1"/>
  <c r="AB8" i="1"/>
  <c r="AC8" i="1"/>
  <c r="R9" i="1"/>
  <c r="S9" i="1"/>
  <c r="T9" i="1"/>
  <c r="U9" i="1"/>
  <c r="V9" i="1"/>
  <c r="Z9" i="1"/>
  <c r="AA9" i="1"/>
  <c r="AB9" i="1"/>
  <c r="AC9" i="1"/>
  <c r="R10" i="1"/>
  <c r="S10" i="1"/>
  <c r="T10" i="1"/>
  <c r="U10" i="1"/>
  <c r="V10" i="1"/>
  <c r="Z10" i="1"/>
  <c r="AA10" i="1"/>
  <c r="AB10" i="1"/>
  <c r="AC10" i="1"/>
  <c r="R11" i="1"/>
  <c r="S11" i="1"/>
  <c r="T11" i="1"/>
  <c r="U11" i="1"/>
  <c r="V11" i="1"/>
  <c r="Z11" i="1"/>
  <c r="AA11" i="1"/>
  <c r="AB11" i="1"/>
  <c r="AC11" i="1"/>
  <c r="R12" i="1"/>
  <c r="S12" i="1"/>
  <c r="T12" i="1"/>
  <c r="U12" i="1"/>
  <c r="V12" i="1"/>
  <c r="Z12" i="1"/>
  <c r="AA12" i="1"/>
  <c r="AB12" i="1"/>
  <c r="AC12" i="1"/>
  <c r="R13" i="1"/>
  <c r="S13" i="1"/>
  <c r="T13" i="1"/>
  <c r="U13" i="1"/>
  <c r="V13" i="1"/>
  <c r="Z13" i="1"/>
  <c r="AA13" i="1"/>
  <c r="AB13" i="1"/>
  <c r="AC13" i="1"/>
  <c r="R14" i="1"/>
  <c r="S14" i="1"/>
  <c r="T14" i="1"/>
  <c r="U14" i="1"/>
  <c r="V14" i="1"/>
  <c r="Z14" i="1"/>
  <c r="AA14" i="1"/>
  <c r="AB14" i="1"/>
  <c r="AC14" i="1"/>
  <c r="R15" i="1"/>
  <c r="S15" i="1"/>
  <c r="T15" i="1"/>
  <c r="U15" i="1"/>
  <c r="V15" i="1"/>
  <c r="Z15" i="1"/>
  <c r="AA15" i="1"/>
  <c r="AB15" i="1"/>
  <c r="AC15" i="1"/>
  <c r="R16" i="1"/>
  <c r="S16" i="1"/>
  <c r="T16" i="1"/>
  <c r="U16" i="1"/>
  <c r="V16" i="1"/>
  <c r="Z16" i="1"/>
  <c r="AA16" i="1"/>
  <c r="AB16" i="1"/>
  <c r="AC16" i="1"/>
  <c r="R17" i="1"/>
  <c r="S17" i="1"/>
  <c r="T17" i="1"/>
  <c r="U17" i="1"/>
  <c r="V17" i="1"/>
  <c r="Z17" i="1"/>
  <c r="AA17" i="1"/>
  <c r="AB17" i="1"/>
  <c r="AC17" i="1"/>
  <c r="R18" i="1"/>
  <c r="S18" i="1"/>
  <c r="T18" i="1"/>
  <c r="U18" i="1"/>
  <c r="V18" i="1"/>
  <c r="Z18" i="1"/>
  <c r="AA18" i="1"/>
  <c r="AB18" i="1"/>
  <c r="AC18" i="1"/>
  <c r="R19" i="1"/>
  <c r="S19" i="1"/>
  <c r="T19" i="1"/>
  <c r="U19" i="1"/>
  <c r="V19" i="1"/>
  <c r="Z19" i="1"/>
  <c r="AA19" i="1"/>
  <c r="AB19" i="1"/>
  <c r="AC19" i="1"/>
  <c r="R20" i="1"/>
  <c r="S20" i="1"/>
  <c r="T20" i="1"/>
  <c r="U20" i="1"/>
  <c r="V20" i="1"/>
  <c r="Z20" i="1"/>
  <c r="AA20" i="1"/>
  <c r="AB20" i="1"/>
  <c r="AC20" i="1"/>
  <c r="R21" i="1"/>
  <c r="S21" i="1"/>
  <c r="T21" i="1"/>
  <c r="U21" i="1"/>
  <c r="V21" i="1"/>
  <c r="Z21" i="1"/>
  <c r="AA21" i="1"/>
  <c r="AB21" i="1"/>
  <c r="AC21" i="1"/>
  <c r="R22" i="1"/>
  <c r="S22" i="1"/>
  <c r="T22" i="1"/>
  <c r="U22" i="1"/>
  <c r="V22" i="1"/>
  <c r="Z22" i="1"/>
  <c r="AA22" i="1"/>
  <c r="AB22" i="1"/>
  <c r="AC22" i="1"/>
  <c r="R23" i="1"/>
  <c r="S23" i="1"/>
  <c r="T23" i="1"/>
  <c r="U23" i="1"/>
  <c r="V23" i="1"/>
  <c r="Z23" i="1"/>
  <c r="AA23" i="1"/>
  <c r="AB23" i="1"/>
  <c r="AC23" i="1"/>
  <c r="R24" i="1"/>
  <c r="S24" i="1"/>
  <c r="T24" i="1"/>
  <c r="U24" i="1"/>
  <c r="V24" i="1"/>
  <c r="Z24" i="1"/>
  <c r="AA24" i="1"/>
  <c r="AB24" i="1"/>
  <c r="AC24" i="1"/>
  <c r="R25" i="1"/>
  <c r="S25" i="1"/>
  <c r="T25" i="1"/>
  <c r="U25" i="1"/>
  <c r="V25" i="1"/>
  <c r="Z25" i="1"/>
  <c r="AA25" i="1"/>
  <c r="AB25" i="1"/>
  <c r="AC25" i="1"/>
  <c r="R26" i="1"/>
  <c r="S26" i="1"/>
  <c r="T26" i="1"/>
  <c r="U26" i="1"/>
  <c r="V26" i="1"/>
  <c r="Z26" i="1"/>
  <c r="AA26" i="1"/>
  <c r="AB26" i="1"/>
  <c r="AC26" i="1"/>
  <c r="R27" i="1"/>
  <c r="S27" i="1"/>
  <c r="T27" i="1"/>
  <c r="U27" i="1"/>
  <c r="V27" i="1"/>
  <c r="Z27" i="1"/>
  <c r="AA27" i="1"/>
  <c r="AB27" i="1"/>
  <c r="AC27" i="1"/>
  <c r="R28" i="1"/>
  <c r="S28" i="1"/>
  <c r="T28" i="1"/>
  <c r="U28" i="1"/>
  <c r="V28" i="1"/>
  <c r="Z28" i="1"/>
  <c r="AA28" i="1"/>
  <c r="AB28" i="1"/>
  <c r="AC28" i="1"/>
  <c r="R29" i="1"/>
  <c r="S29" i="1"/>
  <c r="T29" i="1"/>
  <c r="U29" i="1"/>
  <c r="V29" i="1"/>
  <c r="Z29" i="1"/>
  <c r="AA29" i="1"/>
  <c r="AB29" i="1"/>
  <c r="AC29" i="1"/>
  <c r="R30" i="1"/>
  <c r="S30" i="1"/>
  <c r="T30" i="1"/>
  <c r="U30" i="1"/>
  <c r="V30" i="1"/>
  <c r="Z30" i="1"/>
  <c r="AA30" i="1"/>
  <c r="AB30" i="1"/>
  <c r="AC30" i="1"/>
  <c r="R31" i="1"/>
  <c r="S31" i="1"/>
  <c r="T31" i="1"/>
  <c r="U31" i="1"/>
  <c r="V31" i="1"/>
  <c r="Z31" i="1"/>
  <c r="AA31" i="1"/>
  <c r="AB31" i="1"/>
  <c r="AC31" i="1"/>
  <c r="R32" i="1"/>
  <c r="S32" i="1"/>
  <c r="T32" i="1"/>
  <c r="U32" i="1"/>
  <c r="V32" i="1"/>
  <c r="Z32" i="1"/>
  <c r="AA32" i="1"/>
  <c r="AB32" i="1"/>
  <c r="AC32" i="1"/>
  <c r="R33" i="1"/>
  <c r="S33" i="1"/>
  <c r="T33" i="1"/>
  <c r="U33" i="1"/>
  <c r="V33" i="1"/>
  <c r="Z33" i="1"/>
  <c r="AA33" i="1"/>
  <c r="AB33" i="1"/>
  <c r="AC33" i="1"/>
  <c r="R34" i="1"/>
  <c r="S34" i="1"/>
  <c r="T34" i="1"/>
  <c r="U34" i="1"/>
  <c r="V34" i="1"/>
  <c r="Z34" i="1"/>
  <c r="AA34" i="1"/>
  <c r="AB34" i="1"/>
  <c r="AC34" i="1"/>
  <c r="R35" i="1"/>
  <c r="S35" i="1"/>
  <c r="T35" i="1"/>
  <c r="U35" i="1"/>
  <c r="V35" i="1"/>
  <c r="Z35" i="1"/>
  <c r="AA35" i="1"/>
  <c r="AB35" i="1"/>
  <c r="AC35" i="1"/>
  <c r="R36" i="1"/>
  <c r="S36" i="1"/>
  <c r="T36" i="1"/>
  <c r="U36" i="1"/>
  <c r="V36" i="1"/>
  <c r="Z36" i="1"/>
  <c r="AA36" i="1"/>
  <c r="AB36" i="1"/>
  <c r="AC36" i="1"/>
  <c r="R37" i="1"/>
  <c r="S37" i="1"/>
  <c r="T37" i="1"/>
  <c r="U37" i="1"/>
  <c r="V37" i="1"/>
  <c r="Z37" i="1"/>
  <c r="AA37" i="1"/>
  <c r="AB37" i="1"/>
  <c r="AC37" i="1"/>
  <c r="R38" i="1"/>
  <c r="S38" i="1"/>
  <c r="T38" i="1"/>
  <c r="U38" i="1"/>
  <c r="V38" i="1"/>
  <c r="Z38" i="1"/>
  <c r="AA38" i="1"/>
  <c r="AB38" i="1"/>
  <c r="AC38" i="1"/>
  <c r="R39" i="1"/>
  <c r="S39" i="1"/>
  <c r="T39" i="1"/>
  <c r="U39" i="1"/>
  <c r="V39" i="1"/>
  <c r="Z39" i="1"/>
  <c r="AA39" i="1"/>
  <c r="AB39" i="1"/>
  <c r="AC39" i="1"/>
  <c r="R40" i="1"/>
  <c r="S40" i="1"/>
  <c r="T40" i="1"/>
  <c r="U40" i="1"/>
  <c r="V40" i="1"/>
  <c r="Z40" i="1"/>
  <c r="AA40" i="1"/>
  <c r="AB40" i="1"/>
  <c r="AC40" i="1"/>
  <c r="R41" i="1"/>
  <c r="S41" i="1"/>
  <c r="T41" i="1"/>
  <c r="U41" i="1"/>
  <c r="V41" i="1"/>
  <c r="W41" i="1"/>
  <c r="Z41" i="1"/>
  <c r="AA41" i="1"/>
  <c r="AB41" i="1"/>
  <c r="AC41" i="1"/>
  <c r="R42" i="1"/>
  <c r="S42" i="1"/>
  <c r="T42" i="1"/>
  <c r="U42" i="1"/>
  <c r="V42" i="1"/>
  <c r="Z42" i="1"/>
  <c r="AA42" i="1"/>
  <c r="AB42" i="1"/>
  <c r="AC42" i="1"/>
  <c r="R43" i="1"/>
  <c r="S43" i="1"/>
  <c r="T43" i="1"/>
  <c r="U43" i="1"/>
  <c r="V43" i="1"/>
  <c r="Z43" i="1"/>
  <c r="AA43" i="1"/>
  <c r="AB43" i="1"/>
  <c r="AC43" i="1"/>
  <c r="R44" i="1"/>
  <c r="S44" i="1"/>
  <c r="T44" i="1"/>
  <c r="U44" i="1"/>
  <c r="V44" i="1"/>
  <c r="W44" i="1"/>
  <c r="Z44" i="1"/>
  <c r="AA44" i="1"/>
  <c r="AB44" i="1"/>
  <c r="AC44" i="1"/>
  <c r="R45" i="1"/>
  <c r="S45" i="1"/>
  <c r="T45" i="1"/>
  <c r="U45" i="1"/>
  <c r="V45" i="1"/>
  <c r="W45" i="1"/>
  <c r="Z45" i="1"/>
  <c r="AA45" i="1"/>
  <c r="AB45" i="1"/>
  <c r="AC45" i="1"/>
  <c r="R46" i="1"/>
  <c r="S46" i="1"/>
  <c r="T46" i="1"/>
  <c r="U46" i="1"/>
  <c r="V46" i="1"/>
  <c r="W46" i="1"/>
  <c r="Z46" i="1"/>
  <c r="AA46" i="1"/>
  <c r="AB46" i="1"/>
  <c r="AC46" i="1"/>
  <c r="R47" i="1"/>
  <c r="S47" i="1"/>
  <c r="T47" i="1"/>
  <c r="U47" i="1"/>
  <c r="V47" i="1"/>
  <c r="W47" i="1"/>
  <c r="Z47" i="1"/>
  <c r="AA47" i="1"/>
  <c r="AB47" i="1"/>
  <c r="AC47" i="1"/>
  <c r="R48" i="1"/>
  <c r="S48" i="1"/>
  <c r="T48" i="1"/>
  <c r="U48" i="1"/>
  <c r="V48" i="1"/>
  <c r="W48" i="1"/>
  <c r="Z48" i="1"/>
  <c r="AA48" i="1"/>
  <c r="AB48" i="1"/>
  <c r="AC48" i="1"/>
  <c r="R49" i="1"/>
  <c r="S49" i="1"/>
  <c r="T49" i="1"/>
  <c r="U49" i="1"/>
  <c r="V49" i="1"/>
  <c r="W49" i="1"/>
  <c r="Z49" i="1"/>
  <c r="AA49" i="1"/>
  <c r="AB49" i="1"/>
  <c r="AC49" i="1"/>
  <c r="R50" i="1"/>
  <c r="S50" i="1"/>
  <c r="T50" i="1"/>
  <c r="U50" i="1"/>
  <c r="V50" i="1"/>
  <c r="W50" i="1"/>
  <c r="Z50" i="1"/>
  <c r="AA50" i="1"/>
  <c r="AB50" i="1"/>
  <c r="AC50" i="1"/>
  <c r="R51" i="1"/>
  <c r="S51" i="1"/>
  <c r="T51" i="1"/>
  <c r="U51" i="1"/>
  <c r="V51" i="1"/>
  <c r="W51" i="1"/>
  <c r="Z51" i="1"/>
  <c r="AA51" i="1"/>
  <c r="AB51" i="1"/>
  <c r="AC51" i="1"/>
  <c r="R52" i="1"/>
  <c r="S52" i="1"/>
  <c r="T52" i="1"/>
  <c r="U52" i="1"/>
  <c r="V52" i="1"/>
  <c r="W52" i="1"/>
  <c r="Z52" i="1"/>
  <c r="AA52" i="1"/>
  <c r="AB52" i="1"/>
  <c r="AC52" i="1"/>
  <c r="R53" i="1"/>
  <c r="S53" i="1"/>
  <c r="T53" i="1"/>
  <c r="U53" i="1"/>
  <c r="V53" i="1"/>
  <c r="W53" i="1"/>
  <c r="Z53" i="1"/>
  <c r="AA53" i="1"/>
  <c r="AB53" i="1"/>
  <c r="AC53" i="1"/>
  <c r="R54" i="1"/>
  <c r="S54" i="1"/>
  <c r="T54" i="1"/>
  <c r="U54" i="1"/>
  <c r="V54" i="1"/>
  <c r="W54" i="1"/>
  <c r="Z54" i="1"/>
  <c r="AA54" i="1"/>
  <c r="AB54" i="1"/>
  <c r="AC54" i="1"/>
  <c r="R55" i="1"/>
  <c r="S55" i="1"/>
  <c r="T55" i="1"/>
  <c r="U55" i="1"/>
  <c r="V55" i="1"/>
  <c r="W55" i="1"/>
  <c r="Z55" i="1"/>
  <c r="AA55" i="1"/>
  <c r="AB55" i="1"/>
  <c r="AC55" i="1"/>
  <c r="R56" i="1"/>
  <c r="S56" i="1"/>
  <c r="T56" i="1"/>
  <c r="U56" i="1"/>
  <c r="V56" i="1"/>
  <c r="W56" i="1"/>
  <c r="Z56" i="1"/>
  <c r="AA56" i="1"/>
  <c r="AB56" i="1"/>
  <c r="AC56" i="1"/>
  <c r="R57" i="1"/>
  <c r="S57" i="1"/>
  <c r="T57" i="1"/>
  <c r="U57" i="1"/>
  <c r="V57" i="1"/>
  <c r="W57" i="1"/>
  <c r="Z57" i="1"/>
  <c r="AA57" i="1"/>
  <c r="AB57" i="1"/>
  <c r="AC57" i="1"/>
  <c r="R58" i="1"/>
  <c r="S58" i="1"/>
  <c r="T58" i="1"/>
  <c r="U58" i="1"/>
  <c r="V58" i="1"/>
  <c r="W58" i="1"/>
  <c r="Z58" i="1"/>
  <c r="AA58" i="1"/>
  <c r="AB58" i="1"/>
  <c r="AC58" i="1"/>
  <c r="R59" i="1"/>
  <c r="S59" i="1"/>
  <c r="T59" i="1"/>
  <c r="U59" i="1"/>
  <c r="V59" i="1"/>
  <c r="W59" i="1"/>
  <c r="Z59" i="1"/>
  <c r="AA59" i="1"/>
  <c r="AB59" i="1"/>
  <c r="AC59" i="1"/>
  <c r="R60" i="1"/>
  <c r="S60" i="1"/>
  <c r="T60" i="1"/>
  <c r="U60" i="1"/>
  <c r="V60" i="1"/>
  <c r="W60" i="1"/>
  <c r="Z60" i="1"/>
  <c r="AA60" i="1"/>
  <c r="AB60" i="1"/>
  <c r="AC60" i="1"/>
  <c r="R61" i="1"/>
  <c r="S61" i="1"/>
  <c r="T61" i="1"/>
  <c r="U61" i="1"/>
  <c r="V61" i="1"/>
  <c r="W61" i="1"/>
  <c r="Z61" i="1"/>
  <c r="AA61" i="1"/>
  <c r="AB61" i="1"/>
  <c r="AC61" i="1"/>
  <c r="R62" i="1"/>
  <c r="S62" i="1"/>
  <c r="T62" i="1"/>
  <c r="U62" i="1"/>
  <c r="V62" i="1"/>
  <c r="W62" i="1"/>
  <c r="Z62" i="1"/>
  <c r="AA62" i="1"/>
  <c r="AB62" i="1"/>
  <c r="AC62" i="1"/>
  <c r="R63" i="1"/>
  <c r="S63" i="1"/>
  <c r="T63" i="1"/>
  <c r="U63" i="1"/>
  <c r="V63" i="1"/>
  <c r="W63" i="1"/>
  <c r="Z63" i="1"/>
  <c r="AA63" i="1"/>
  <c r="AB63" i="1"/>
  <c r="AC63" i="1"/>
  <c r="R64" i="1"/>
  <c r="S64" i="1"/>
  <c r="T64" i="1"/>
  <c r="U64" i="1"/>
  <c r="V64" i="1"/>
  <c r="W64" i="1"/>
  <c r="Z64" i="1"/>
  <c r="AA64" i="1"/>
  <c r="AB64" i="1"/>
  <c r="AC64" i="1"/>
  <c r="R65" i="1"/>
  <c r="Q65" i="1" s="1"/>
  <c r="S65" i="1"/>
  <c r="T65" i="1"/>
  <c r="U65" i="1"/>
  <c r="V65" i="1"/>
  <c r="W65" i="1"/>
  <c r="Z65" i="1"/>
  <c r="AA65" i="1"/>
  <c r="AB65" i="1"/>
  <c r="AC65" i="1"/>
  <c r="R66" i="1"/>
  <c r="S66" i="1"/>
  <c r="T66" i="1"/>
  <c r="U66" i="1"/>
  <c r="V66" i="1"/>
  <c r="W66" i="1"/>
  <c r="Z66" i="1"/>
  <c r="AA66" i="1"/>
  <c r="AB66" i="1"/>
  <c r="AC66" i="1"/>
  <c r="R67" i="1"/>
  <c r="S67" i="1"/>
  <c r="T67" i="1"/>
  <c r="U67" i="1"/>
  <c r="V67" i="1"/>
  <c r="W67" i="1"/>
  <c r="Z67" i="1"/>
  <c r="AA67" i="1"/>
  <c r="AB67" i="1"/>
  <c r="AC67" i="1"/>
  <c r="R68" i="1"/>
  <c r="S68" i="1"/>
  <c r="T68" i="1"/>
  <c r="U68" i="1"/>
  <c r="V68" i="1"/>
  <c r="W68" i="1"/>
  <c r="Z68" i="1"/>
  <c r="AA68" i="1"/>
  <c r="AB68" i="1"/>
  <c r="AC68" i="1"/>
  <c r="R69" i="1"/>
  <c r="S69" i="1"/>
  <c r="T69" i="1"/>
  <c r="U69" i="1"/>
  <c r="V69" i="1"/>
  <c r="W69" i="1"/>
  <c r="Z69" i="1"/>
  <c r="AA69" i="1"/>
  <c r="AB69" i="1"/>
  <c r="AC69" i="1"/>
  <c r="R70" i="1"/>
  <c r="S70" i="1"/>
  <c r="T70" i="1"/>
  <c r="U70" i="1"/>
  <c r="V70" i="1"/>
  <c r="W70" i="1"/>
  <c r="Z70" i="1"/>
  <c r="AA70" i="1"/>
  <c r="AB70" i="1"/>
  <c r="AC70" i="1"/>
  <c r="R71" i="1"/>
  <c r="S71" i="1"/>
  <c r="T71" i="1"/>
  <c r="U71" i="1"/>
  <c r="V71" i="1"/>
  <c r="W71" i="1"/>
  <c r="Z71" i="1"/>
  <c r="AA71" i="1"/>
  <c r="AB71" i="1"/>
  <c r="AC71" i="1"/>
  <c r="R72" i="1"/>
  <c r="S72" i="1"/>
  <c r="T72" i="1"/>
  <c r="U72" i="1"/>
  <c r="V72" i="1"/>
  <c r="W72" i="1"/>
  <c r="Z72" i="1"/>
  <c r="AA72" i="1"/>
  <c r="AB72" i="1"/>
  <c r="AC72" i="1"/>
  <c r="R73" i="1"/>
  <c r="S73" i="1"/>
  <c r="T73" i="1"/>
  <c r="U73" i="1"/>
  <c r="V73" i="1"/>
  <c r="W73" i="1"/>
  <c r="Z73" i="1"/>
  <c r="AA73" i="1"/>
  <c r="AB73" i="1"/>
  <c r="AC73" i="1"/>
  <c r="R74" i="1"/>
  <c r="S74" i="1"/>
  <c r="T74" i="1"/>
  <c r="U74" i="1"/>
  <c r="V74" i="1"/>
  <c r="W74" i="1"/>
  <c r="Z74" i="1"/>
  <c r="AA74" i="1"/>
  <c r="AB74" i="1"/>
  <c r="AC74" i="1"/>
  <c r="R75" i="1"/>
  <c r="S75" i="1"/>
  <c r="T75" i="1"/>
  <c r="U75" i="1"/>
  <c r="V75" i="1"/>
  <c r="W75" i="1"/>
  <c r="Z75" i="1"/>
  <c r="AA75" i="1"/>
  <c r="AB75" i="1"/>
  <c r="AC75" i="1"/>
  <c r="R76" i="1"/>
  <c r="S76" i="1"/>
  <c r="T76" i="1"/>
  <c r="U76" i="1"/>
  <c r="V76" i="1"/>
  <c r="W76" i="1"/>
  <c r="Z76" i="1"/>
  <c r="AA76" i="1"/>
  <c r="AB76" i="1"/>
  <c r="AC76" i="1"/>
  <c r="R77" i="1"/>
  <c r="Q77" i="1" s="1"/>
  <c r="S77" i="1"/>
  <c r="T77" i="1"/>
  <c r="U77" i="1"/>
  <c r="V77" i="1"/>
  <c r="W77" i="1"/>
  <c r="Z77" i="1"/>
  <c r="AA77" i="1"/>
  <c r="AB77" i="1"/>
  <c r="AC77" i="1"/>
  <c r="R78" i="1"/>
  <c r="S78" i="1"/>
  <c r="T78" i="1"/>
  <c r="U78" i="1"/>
  <c r="V78" i="1"/>
  <c r="W78" i="1"/>
  <c r="Z78" i="1"/>
  <c r="AA78" i="1"/>
  <c r="AB78" i="1"/>
  <c r="AC78" i="1"/>
  <c r="R79" i="1"/>
  <c r="Q79" i="1" s="1"/>
  <c r="S79" i="1"/>
  <c r="T79" i="1"/>
  <c r="U79" i="1"/>
  <c r="V79" i="1"/>
  <c r="W79" i="1"/>
  <c r="Z79" i="1"/>
  <c r="AA79" i="1"/>
  <c r="AB79" i="1"/>
  <c r="AC79" i="1"/>
  <c r="R80" i="1"/>
  <c r="S80" i="1"/>
  <c r="T80" i="1"/>
  <c r="U80" i="1"/>
  <c r="V80" i="1"/>
  <c r="W80" i="1"/>
  <c r="Z80" i="1"/>
  <c r="AA80" i="1"/>
  <c r="AB80" i="1"/>
  <c r="AC80" i="1"/>
  <c r="R81" i="1"/>
  <c r="S81" i="1"/>
  <c r="T81" i="1"/>
  <c r="U81" i="1"/>
  <c r="V81" i="1"/>
  <c r="W81" i="1"/>
  <c r="Z81" i="1"/>
  <c r="AA81" i="1"/>
  <c r="AB81" i="1"/>
  <c r="AC81" i="1"/>
  <c r="R82" i="1"/>
  <c r="S82" i="1"/>
  <c r="T82" i="1"/>
  <c r="U82" i="1"/>
  <c r="V82" i="1"/>
  <c r="W82" i="1"/>
  <c r="Z82" i="1"/>
  <c r="AA82" i="1"/>
  <c r="AB82" i="1"/>
  <c r="AC82" i="1"/>
  <c r="R83" i="1"/>
  <c r="S83" i="1"/>
  <c r="T83" i="1"/>
  <c r="U83" i="1"/>
  <c r="V83" i="1"/>
  <c r="W83" i="1"/>
  <c r="Z83" i="1"/>
  <c r="AA83" i="1"/>
  <c r="AB83" i="1"/>
  <c r="AC83" i="1"/>
  <c r="R84" i="1"/>
  <c r="S84" i="1"/>
  <c r="T84" i="1"/>
  <c r="U84" i="1"/>
  <c r="V84" i="1"/>
  <c r="W84" i="1"/>
  <c r="Z84" i="1"/>
  <c r="AA84" i="1"/>
  <c r="AB84" i="1"/>
  <c r="AC84" i="1"/>
  <c r="R85" i="1"/>
  <c r="Q85" i="1" s="1"/>
  <c r="S85" i="1"/>
  <c r="T85" i="1"/>
  <c r="U85" i="1"/>
  <c r="V85" i="1"/>
  <c r="W85" i="1"/>
  <c r="Z85" i="1"/>
  <c r="AA85" i="1"/>
  <c r="AB85" i="1"/>
  <c r="AC85" i="1"/>
  <c r="R86" i="1"/>
  <c r="S86" i="1"/>
  <c r="T86" i="1"/>
  <c r="U86" i="1"/>
  <c r="V86" i="1"/>
  <c r="W86" i="1"/>
  <c r="Z86" i="1"/>
  <c r="AA86" i="1"/>
  <c r="AB86" i="1"/>
  <c r="AC86" i="1"/>
  <c r="R87" i="1"/>
  <c r="Q87" i="1" s="1"/>
  <c r="S87" i="1"/>
  <c r="T87" i="1"/>
  <c r="U87" i="1"/>
  <c r="V87" i="1"/>
  <c r="W87" i="1"/>
  <c r="Z87" i="1"/>
  <c r="AA87" i="1"/>
  <c r="AB87" i="1"/>
  <c r="AC87" i="1"/>
  <c r="R88" i="1"/>
  <c r="S88" i="1"/>
  <c r="T88" i="1"/>
  <c r="U88" i="1"/>
  <c r="V88" i="1"/>
  <c r="W88" i="1"/>
  <c r="Z88" i="1"/>
  <c r="AA88" i="1"/>
  <c r="AB88" i="1"/>
  <c r="AC88" i="1"/>
  <c r="R89" i="1"/>
  <c r="S89" i="1"/>
  <c r="T89" i="1"/>
  <c r="U89" i="1"/>
  <c r="V89" i="1"/>
  <c r="W89" i="1"/>
  <c r="Z89" i="1"/>
  <c r="AA89" i="1"/>
  <c r="AB89" i="1"/>
  <c r="AC89" i="1"/>
  <c r="R90" i="1"/>
  <c r="Q90" i="1" s="1"/>
  <c r="S90" i="1"/>
  <c r="T90" i="1"/>
  <c r="U90" i="1"/>
  <c r="V90" i="1"/>
  <c r="W90" i="1"/>
  <c r="Z90" i="1"/>
  <c r="AA90" i="1"/>
  <c r="AB90" i="1"/>
  <c r="AC90" i="1"/>
  <c r="R91" i="1"/>
  <c r="Q91" i="1" s="1"/>
  <c r="S91" i="1"/>
  <c r="T91" i="1"/>
  <c r="U91" i="1"/>
  <c r="V91" i="1"/>
  <c r="W91" i="1"/>
  <c r="Z91" i="1"/>
  <c r="AA91" i="1"/>
  <c r="AB91" i="1"/>
  <c r="AC91" i="1"/>
  <c r="R92" i="1"/>
  <c r="Q92" i="1" s="1"/>
  <c r="S92" i="1"/>
  <c r="T92" i="1"/>
  <c r="U92" i="1"/>
  <c r="V92" i="1"/>
  <c r="W92" i="1"/>
  <c r="Z92" i="1"/>
  <c r="AA92" i="1"/>
  <c r="AB92" i="1"/>
  <c r="AC92" i="1"/>
  <c r="R93" i="1"/>
  <c r="Q93" i="1" s="1"/>
  <c r="S93" i="1"/>
  <c r="T93" i="1"/>
  <c r="U93" i="1"/>
  <c r="V93" i="1"/>
  <c r="W93" i="1"/>
  <c r="Z93" i="1"/>
  <c r="AA93" i="1"/>
  <c r="AB93" i="1"/>
  <c r="AC93" i="1"/>
  <c r="R94" i="1"/>
  <c r="Q94" i="1" s="1"/>
  <c r="S94" i="1"/>
  <c r="T94" i="1"/>
  <c r="U94" i="1"/>
  <c r="V94" i="1"/>
  <c r="W94" i="1"/>
  <c r="Z94" i="1"/>
  <c r="AA94" i="1"/>
  <c r="AB94" i="1"/>
  <c r="AC94" i="1"/>
  <c r="R95" i="1"/>
  <c r="Q95" i="1" s="1"/>
  <c r="S95" i="1"/>
  <c r="T95" i="1"/>
  <c r="U95" i="1"/>
  <c r="V95" i="1"/>
  <c r="W95" i="1"/>
  <c r="Z95" i="1"/>
  <c r="AA95" i="1"/>
  <c r="AB95" i="1"/>
  <c r="AC95" i="1"/>
  <c r="R96" i="1"/>
  <c r="Q96" i="1" s="1"/>
  <c r="S96" i="1"/>
  <c r="T96" i="1"/>
  <c r="U96" i="1"/>
  <c r="V96" i="1"/>
  <c r="W96" i="1"/>
  <c r="Z96" i="1"/>
  <c r="AA96" i="1"/>
  <c r="AB96" i="1"/>
  <c r="AC96" i="1"/>
  <c r="R97" i="1"/>
  <c r="Q97" i="1" s="1"/>
  <c r="S97" i="1"/>
  <c r="T97" i="1"/>
  <c r="U97" i="1"/>
  <c r="V97" i="1"/>
  <c r="W97" i="1"/>
  <c r="Z97" i="1"/>
  <c r="AA97" i="1"/>
  <c r="AB97" i="1"/>
  <c r="AC97" i="1"/>
  <c r="R98" i="1"/>
  <c r="Q98" i="1" s="1"/>
  <c r="S98" i="1"/>
  <c r="T98" i="1"/>
  <c r="U98" i="1"/>
  <c r="V98" i="1"/>
  <c r="W98" i="1"/>
  <c r="Z98" i="1"/>
  <c r="AA98" i="1"/>
  <c r="AB98" i="1"/>
  <c r="AC98" i="1"/>
  <c r="R99" i="1"/>
  <c r="Q99" i="1" s="1"/>
  <c r="S99" i="1"/>
  <c r="T99" i="1"/>
  <c r="U99" i="1"/>
  <c r="V99" i="1"/>
  <c r="W99" i="1"/>
  <c r="Z99" i="1"/>
  <c r="AA99" i="1"/>
  <c r="AB99" i="1"/>
  <c r="AC99" i="1"/>
  <c r="R100" i="1"/>
  <c r="Q100" i="1" s="1"/>
  <c r="S100" i="1"/>
  <c r="T100" i="1"/>
  <c r="U100" i="1"/>
  <c r="V100" i="1"/>
  <c r="W100" i="1"/>
  <c r="Z100" i="1"/>
  <c r="AA100" i="1"/>
  <c r="AB100" i="1"/>
  <c r="AC100" i="1"/>
  <c r="N77" i="1"/>
  <c r="N78" i="1"/>
  <c r="N79" i="1"/>
  <c r="N80" i="1"/>
  <c r="N81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68" i="2"/>
  <c r="Q168" i="2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V3" i="1"/>
  <c r="Q74" i="1" l="1"/>
  <c r="Q72" i="1"/>
  <c r="Q70" i="1"/>
  <c r="Q68" i="1"/>
  <c r="Q80" i="1"/>
  <c r="Q78" i="1"/>
  <c r="Q76" i="1"/>
  <c r="Q75" i="1"/>
  <c r="Q73" i="1"/>
  <c r="Q71" i="1"/>
  <c r="Q69" i="1"/>
  <c r="Q67" i="1"/>
  <c r="Q66" i="1"/>
  <c r="Q63" i="1"/>
  <c r="Q64" i="1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Q2" i="2"/>
  <c r="P2" i="2"/>
  <c r="R2" i="2" s="1"/>
  <c r="R129" i="2" l="1"/>
  <c r="R133" i="2"/>
  <c r="R137" i="2"/>
  <c r="R141" i="2"/>
  <c r="R145" i="2"/>
  <c r="R149" i="2"/>
  <c r="R153" i="2"/>
  <c r="R157" i="2"/>
  <c r="R161" i="2"/>
  <c r="R165" i="2"/>
  <c r="R131" i="2"/>
  <c r="R135" i="2"/>
  <c r="R139" i="2"/>
  <c r="R143" i="2"/>
  <c r="R151" i="2"/>
  <c r="R155" i="2"/>
  <c r="R159" i="2"/>
  <c r="R167" i="2"/>
  <c r="R163" i="2"/>
  <c r="R136" i="2"/>
  <c r="R160" i="2"/>
  <c r="R152" i="2"/>
  <c r="R144" i="2"/>
  <c r="R132" i="2"/>
  <c r="R162" i="2"/>
  <c r="R154" i="2"/>
  <c r="R146" i="2"/>
  <c r="R138" i="2"/>
  <c r="R130" i="2"/>
  <c r="R147" i="2"/>
  <c r="R164" i="2"/>
  <c r="R156" i="2"/>
  <c r="R148" i="2"/>
  <c r="R140" i="2"/>
  <c r="R166" i="2"/>
  <c r="R158" i="2"/>
  <c r="R150" i="2"/>
  <c r="R142" i="2"/>
  <c r="R134" i="2"/>
  <c r="R452" i="2"/>
  <c r="R456" i="2"/>
  <c r="R460" i="2"/>
  <c r="R464" i="2"/>
  <c r="R468" i="2"/>
  <c r="R472" i="2"/>
  <c r="R454" i="2"/>
  <c r="R458" i="2"/>
  <c r="R462" i="2"/>
  <c r="R466" i="2"/>
  <c r="R470" i="2"/>
  <c r="R474" i="2"/>
  <c r="R473" i="2"/>
  <c r="R451" i="2"/>
  <c r="R467" i="2"/>
  <c r="R463" i="2"/>
  <c r="R459" i="2"/>
  <c r="R455" i="2"/>
  <c r="R469" i="2"/>
  <c r="R471" i="2"/>
  <c r="R465" i="2"/>
  <c r="R461" i="2"/>
  <c r="R457" i="2"/>
  <c r="R453" i="2"/>
  <c r="R360" i="2"/>
  <c r="R320" i="2"/>
  <c r="R277" i="2"/>
  <c r="R236" i="2"/>
  <c r="R195" i="2"/>
  <c r="R359" i="2"/>
  <c r="R319" i="2"/>
  <c r="R276" i="2"/>
  <c r="R235" i="2"/>
  <c r="R194" i="2"/>
  <c r="R116" i="2"/>
  <c r="R115" i="2"/>
  <c r="R65" i="2"/>
  <c r="R64" i="2"/>
  <c r="R450" i="2"/>
  <c r="R448" i="2"/>
  <c r="R446" i="2"/>
  <c r="R444" i="2"/>
  <c r="R442" i="2"/>
  <c r="R440" i="2"/>
  <c r="R438" i="2"/>
  <c r="R436" i="2"/>
  <c r="R434" i="2"/>
  <c r="R432" i="2"/>
  <c r="R430" i="2"/>
  <c r="R428" i="2"/>
  <c r="R426" i="2"/>
  <c r="R424" i="2"/>
  <c r="R422" i="2"/>
  <c r="R420" i="2"/>
  <c r="R418" i="2"/>
  <c r="R415" i="2"/>
  <c r="R411" i="2"/>
  <c r="R407" i="2"/>
  <c r="R401" i="2"/>
  <c r="R397" i="2"/>
  <c r="R393" i="2"/>
  <c r="R389" i="2"/>
  <c r="R385" i="2"/>
  <c r="R381" i="2"/>
  <c r="R377" i="2"/>
  <c r="R373" i="2"/>
  <c r="R369" i="2"/>
  <c r="R365" i="2"/>
  <c r="R361" i="2"/>
  <c r="R355" i="2"/>
  <c r="R351" i="2"/>
  <c r="R347" i="2"/>
  <c r="R343" i="2"/>
  <c r="R339" i="2"/>
  <c r="R335" i="2"/>
  <c r="R331" i="2"/>
  <c r="R327" i="2"/>
  <c r="R323" i="2"/>
  <c r="R317" i="2"/>
  <c r="R313" i="2"/>
  <c r="R309" i="2"/>
  <c r="R305" i="2"/>
  <c r="R301" i="2"/>
  <c r="R297" i="2"/>
  <c r="R293" i="2"/>
  <c r="R289" i="2"/>
  <c r="R285" i="2"/>
  <c r="R281" i="2"/>
  <c r="R275" i="2"/>
  <c r="R271" i="2"/>
  <c r="R267" i="2"/>
  <c r="R263" i="2"/>
  <c r="R259" i="2"/>
  <c r="R255" i="2"/>
  <c r="R251" i="2"/>
  <c r="R247" i="2"/>
  <c r="R243" i="2"/>
  <c r="R239" i="2"/>
  <c r="R233" i="2"/>
  <c r="R229" i="2"/>
  <c r="R225" i="2"/>
  <c r="R221" i="2"/>
  <c r="R217" i="2"/>
  <c r="R213" i="2"/>
  <c r="R209" i="2"/>
  <c r="R205" i="2"/>
  <c r="R201" i="2"/>
  <c r="R197" i="2"/>
  <c r="R191" i="2"/>
  <c r="R187" i="2"/>
  <c r="R183" i="2"/>
  <c r="R179" i="2"/>
  <c r="R175" i="2"/>
  <c r="R171" i="2"/>
  <c r="R414" i="2"/>
  <c r="R410" i="2"/>
  <c r="R406" i="2"/>
  <c r="R400" i="2"/>
  <c r="R396" i="2"/>
  <c r="R392" i="2"/>
  <c r="R388" i="2"/>
  <c r="R384" i="2"/>
  <c r="R380" i="2"/>
  <c r="R376" i="2"/>
  <c r="R372" i="2"/>
  <c r="R368" i="2"/>
  <c r="R364" i="2"/>
  <c r="R358" i="2"/>
  <c r="R354" i="2"/>
  <c r="R350" i="2"/>
  <c r="R346" i="2"/>
  <c r="R342" i="2"/>
  <c r="R338" i="2"/>
  <c r="R334" i="2"/>
  <c r="R330" i="2"/>
  <c r="R326" i="2"/>
  <c r="R322" i="2"/>
  <c r="R316" i="2"/>
  <c r="R312" i="2"/>
  <c r="R308" i="2"/>
  <c r="R304" i="2"/>
  <c r="R300" i="2"/>
  <c r="R296" i="2"/>
  <c r="R292" i="2"/>
  <c r="R288" i="2"/>
  <c r="R284" i="2"/>
  <c r="R280" i="2"/>
  <c r="R274" i="2"/>
  <c r="R270" i="2"/>
  <c r="R266" i="2"/>
  <c r="R262" i="2"/>
  <c r="R258" i="2"/>
  <c r="R254" i="2"/>
  <c r="R250" i="2"/>
  <c r="R246" i="2"/>
  <c r="R242" i="2"/>
  <c r="R238" i="2"/>
  <c r="R232" i="2"/>
  <c r="R228" i="2"/>
  <c r="R224" i="2"/>
  <c r="R220" i="2"/>
  <c r="R216" i="2"/>
  <c r="R212" i="2"/>
  <c r="R208" i="2"/>
  <c r="R204" i="2"/>
  <c r="R200" i="2"/>
  <c r="R196" i="2"/>
  <c r="R190" i="2"/>
  <c r="R186" i="2"/>
  <c r="R182" i="2"/>
  <c r="R178" i="2"/>
  <c r="R174" i="2"/>
  <c r="R170" i="2"/>
  <c r="R449" i="2"/>
  <c r="R447" i="2"/>
  <c r="R445" i="2"/>
  <c r="R443" i="2"/>
  <c r="R441" i="2"/>
  <c r="R439" i="2"/>
  <c r="R437" i="2"/>
  <c r="R435" i="2"/>
  <c r="R433" i="2"/>
  <c r="R431" i="2"/>
  <c r="R429" i="2"/>
  <c r="R427" i="2"/>
  <c r="R425" i="2"/>
  <c r="R423" i="2"/>
  <c r="R421" i="2"/>
  <c r="R419" i="2"/>
  <c r="R417" i="2"/>
  <c r="R413" i="2"/>
  <c r="R409" i="2"/>
  <c r="R405" i="2"/>
  <c r="R399" i="2"/>
  <c r="R395" i="2"/>
  <c r="R391" i="2"/>
  <c r="R387" i="2"/>
  <c r="R383" i="2"/>
  <c r="R379" i="2"/>
  <c r="R375" i="2"/>
  <c r="R371" i="2"/>
  <c r="R367" i="2"/>
  <c r="R363" i="2"/>
  <c r="R357" i="2"/>
  <c r="R353" i="2"/>
  <c r="R349" i="2"/>
  <c r="R345" i="2"/>
  <c r="R341" i="2"/>
  <c r="R337" i="2"/>
  <c r="R333" i="2"/>
  <c r="R329" i="2"/>
  <c r="R325" i="2"/>
  <c r="R321" i="2"/>
  <c r="R315" i="2"/>
  <c r="R311" i="2"/>
  <c r="R307" i="2"/>
  <c r="R303" i="2"/>
  <c r="R299" i="2"/>
  <c r="R295" i="2"/>
  <c r="R291" i="2"/>
  <c r="R287" i="2"/>
  <c r="R283" i="2"/>
  <c r="R279" i="2"/>
  <c r="R273" i="2"/>
  <c r="R269" i="2"/>
  <c r="R265" i="2"/>
  <c r="R261" i="2"/>
  <c r="R257" i="2"/>
  <c r="R253" i="2"/>
  <c r="R249" i="2"/>
  <c r="R245" i="2"/>
  <c r="R241" i="2"/>
  <c r="R237" i="2"/>
  <c r="R231" i="2"/>
  <c r="R227" i="2"/>
  <c r="R223" i="2"/>
  <c r="R219" i="2"/>
  <c r="R215" i="2"/>
  <c r="R211" i="2"/>
  <c r="R207" i="2"/>
  <c r="R203" i="2"/>
  <c r="R199" i="2"/>
  <c r="R193" i="2"/>
  <c r="R189" i="2"/>
  <c r="R185" i="2"/>
  <c r="R181" i="2"/>
  <c r="R177" i="2"/>
  <c r="R173" i="2"/>
  <c r="R169" i="2"/>
  <c r="R416" i="2"/>
  <c r="R412" i="2"/>
  <c r="R408" i="2"/>
  <c r="R404" i="2"/>
  <c r="R398" i="2"/>
  <c r="R394" i="2"/>
  <c r="R390" i="2"/>
  <c r="R386" i="2"/>
  <c r="R382" i="2"/>
  <c r="R378" i="2"/>
  <c r="R374" i="2"/>
  <c r="R370" i="2"/>
  <c r="R366" i="2"/>
  <c r="R362" i="2"/>
  <c r="R356" i="2"/>
  <c r="R352" i="2"/>
  <c r="R348" i="2"/>
  <c r="R344" i="2"/>
  <c r="R340" i="2"/>
  <c r="R336" i="2"/>
  <c r="R332" i="2"/>
  <c r="R328" i="2"/>
  <c r="R324" i="2"/>
  <c r="R318" i="2"/>
  <c r="R314" i="2"/>
  <c r="R310" i="2"/>
  <c r="R306" i="2"/>
  <c r="R302" i="2"/>
  <c r="R298" i="2"/>
  <c r="R294" i="2"/>
  <c r="R290" i="2"/>
  <c r="R286" i="2"/>
  <c r="R282" i="2"/>
  <c r="R278" i="2"/>
  <c r="R272" i="2"/>
  <c r="R268" i="2"/>
  <c r="R264" i="2"/>
  <c r="R260" i="2"/>
  <c r="R256" i="2"/>
  <c r="R252" i="2"/>
  <c r="R248" i="2"/>
  <c r="R244" i="2"/>
  <c r="R240" i="2"/>
  <c r="R234" i="2"/>
  <c r="R230" i="2"/>
  <c r="R226" i="2"/>
  <c r="R222" i="2"/>
  <c r="R218" i="2"/>
  <c r="R214" i="2"/>
  <c r="R210" i="2"/>
  <c r="R206" i="2"/>
  <c r="R202" i="2"/>
  <c r="R198" i="2"/>
  <c r="R192" i="2"/>
  <c r="R188" i="2"/>
  <c r="R184" i="2"/>
  <c r="R180" i="2"/>
  <c r="R176" i="2"/>
  <c r="R172" i="2"/>
  <c r="R168" i="2"/>
  <c r="R126" i="2"/>
  <c r="R124" i="2"/>
  <c r="R122" i="2"/>
  <c r="R120" i="2"/>
  <c r="R118" i="2"/>
  <c r="R125" i="2"/>
  <c r="R123" i="2"/>
  <c r="R121" i="2"/>
  <c r="R119" i="2"/>
  <c r="R117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12" i="1"/>
  <c r="R3" i="1"/>
  <c r="Q3" i="1" s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3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3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3" i="1"/>
  <c r="Z3" i="1"/>
  <c r="Q4" i="1"/>
  <c r="S2" i="1"/>
  <c r="T2" i="1"/>
  <c r="U2" i="1"/>
  <c r="Q5" i="1"/>
  <c r="Q6" i="1"/>
  <c r="Q7" i="1"/>
  <c r="Q8" i="1"/>
  <c r="Q9" i="1"/>
  <c r="Q10" i="1"/>
  <c r="Q11" i="1"/>
  <c r="Q13" i="1"/>
  <c r="Q14" i="1"/>
  <c r="Q15" i="1"/>
  <c r="Q16" i="1"/>
  <c r="Q17" i="1"/>
  <c r="S3" i="1" l="1"/>
  <c r="U3" i="1"/>
  <c r="T3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N44" i="1"/>
  <c r="Q43" i="1" s="1"/>
  <c r="N45" i="1"/>
  <c r="Q44" i="1" s="1"/>
  <c r="N46" i="1"/>
  <c r="Q45" i="1" s="1"/>
  <c r="N47" i="1"/>
  <c r="Q46" i="1" s="1"/>
  <c r="N48" i="1"/>
  <c r="Q47" i="1" s="1"/>
  <c r="N49" i="1"/>
  <c r="Q48" i="1" s="1"/>
  <c r="N50" i="1"/>
  <c r="Q49" i="1" s="1"/>
  <c r="N51" i="1"/>
  <c r="Q50" i="1" s="1"/>
  <c r="N52" i="1"/>
  <c r="Q51" i="1" s="1"/>
  <c r="N53" i="1"/>
  <c r="Q52" i="1" s="1"/>
  <c r="N54" i="1"/>
  <c r="Q53" i="1" s="1"/>
  <c r="N55" i="1"/>
  <c r="Q54" i="1" s="1"/>
  <c r="N56" i="1"/>
  <c r="Q55" i="1" s="1"/>
  <c r="N57" i="1"/>
  <c r="Q56" i="1" s="1"/>
  <c r="N58" i="1"/>
  <c r="Q57" i="1" s="1"/>
  <c r="N59" i="1"/>
  <c r="Q58" i="1" s="1"/>
  <c r="N60" i="1"/>
  <c r="Q59" i="1" s="1"/>
  <c r="N61" i="1"/>
  <c r="Q60" i="1" s="1"/>
  <c r="N62" i="1"/>
  <c r="Q61" i="1" s="1"/>
  <c r="N63" i="1"/>
  <c r="Q62" i="1" s="1"/>
  <c r="N82" i="1"/>
  <c r="Q81" i="1" s="1"/>
  <c r="N83" i="1"/>
  <c r="Q82" i="1" s="1"/>
  <c r="N84" i="1"/>
  <c r="Q83" i="1" s="1"/>
  <c r="N85" i="1"/>
  <c r="Q84" i="1" s="1"/>
  <c r="N86" i="1"/>
  <c r="N87" i="1"/>
  <c r="Q86" i="1" s="1"/>
  <c r="N88" i="1"/>
  <c r="N89" i="1"/>
  <c r="Q88" i="1" s="1"/>
  <c r="N90" i="1"/>
  <c r="Q89" i="1" s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Q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</calcChain>
</file>

<file path=xl/sharedStrings.xml><?xml version="1.0" encoding="utf-8"?>
<sst xmlns="http://schemas.openxmlformats.org/spreadsheetml/2006/main" count="4512" uniqueCount="303">
  <si>
    <t>Spieltag</t>
  </si>
  <si>
    <t>Datum</t>
  </si>
  <si>
    <t>Uhrzeit</t>
  </si>
  <si>
    <t>Spielsystem</t>
  </si>
  <si>
    <t>Zuschauer</t>
  </si>
  <si>
    <t>Ergebnis</t>
  </si>
  <si>
    <t>UEFA CL-Qualifikation  UEFA Champions League-Qualifikation</t>
  </si>
  <si>
    <t>2.Runde</t>
  </si>
  <si>
    <t>ÖFB-Cup  ÖFB-Cup</t>
  </si>
  <si>
    <t>1.Runde</t>
  </si>
  <si>
    <t>Bundesliga  Bundesliga</t>
  </si>
  <si>
    <t>Wolfsberger AC</t>
  </si>
  <si>
    <t>LASK</t>
  </si>
  <si>
    <t>FC Admira Wacker Mödling</t>
  </si>
  <si>
    <t>SC Rheindorf Altach</t>
  </si>
  <si>
    <t>Europa League Qualifikation  Europa League Qualifikation</t>
  </si>
  <si>
    <t>SKN St. Pölten</t>
  </si>
  <si>
    <t>SK Sturm Graz</t>
  </si>
  <si>
    <t>SK Rapid Wien</t>
  </si>
  <si>
    <t>Europa League  Europa League</t>
  </si>
  <si>
    <t>SV Mattersburg</t>
  </si>
  <si>
    <t>FK Austria Wien</t>
  </si>
  <si>
    <t>Achtelfinale</t>
  </si>
  <si>
    <t>SK Austria Klagenfurt</t>
  </si>
  <si>
    <t>Wettbewerb</t>
  </si>
  <si>
    <t>Monat</t>
  </si>
  <si>
    <t>Jahr</t>
  </si>
  <si>
    <t>Tag</t>
  </si>
  <si>
    <t>Tore Heim</t>
  </si>
  <si>
    <t>Tore Gast</t>
  </si>
  <si>
    <t>Heimmannschaft</t>
  </si>
  <si>
    <t>Gastmannschaft</t>
  </si>
  <si>
    <t>Trainer</t>
  </si>
  <si>
    <t>Red Bull Salzburg</t>
  </si>
  <si>
    <t>3.Runde Hinspiele</t>
  </si>
  <si>
    <t>3.Runde Rückspiele</t>
  </si>
  <si>
    <t>0:3</t>
  </si>
  <si>
    <t>3:0</t>
  </si>
  <si>
    <t>0:2</t>
  </si>
  <si>
    <t>1:1</t>
  </si>
  <si>
    <t>0:0</t>
  </si>
  <si>
    <t>0:1</t>
  </si>
  <si>
    <t>1:0</t>
  </si>
  <si>
    <t>1:2</t>
  </si>
  <si>
    <t>2:1</t>
  </si>
  <si>
    <t>2:0</t>
  </si>
  <si>
    <t>GastTab</t>
  </si>
  <si>
    <t>Hilfe</t>
  </si>
  <si>
    <t>HeimMansch</t>
  </si>
  <si>
    <t>Pause</t>
  </si>
  <si>
    <t>07</t>
  </si>
  <si>
    <t>Di</t>
  </si>
  <si>
    <t>Sa</t>
  </si>
  <si>
    <t>Mi</t>
  </si>
  <si>
    <t>08</t>
  </si>
  <si>
    <t>Do</t>
  </si>
  <si>
    <t>So</t>
  </si>
  <si>
    <t>09</t>
  </si>
  <si>
    <t>10</t>
  </si>
  <si>
    <t>11</t>
  </si>
  <si>
    <t>12</t>
  </si>
  <si>
    <t>2018</t>
  </si>
  <si>
    <t>02</t>
  </si>
  <si>
    <t>03</t>
  </si>
  <si>
    <t>04</t>
  </si>
  <si>
    <t>05</t>
  </si>
  <si>
    <t>4-2-3-1</t>
  </si>
  <si>
    <t>4-1-4-1</t>
  </si>
  <si>
    <t>Fr</t>
  </si>
  <si>
    <t>Verlängerung</t>
  </si>
  <si>
    <t>SV Grödig</t>
  </si>
  <si>
    <t>SC Wiener Neustadt</t>
  </si>
  <si>
    <t>2:2</t>
  </si>
  <si>
    <t>SC Schwaz</t>
  </si>
  <si>
    <t>3:1</t>
  </si>
  <si>
    <t>2:4</t>
  </si>
  <si>
    <t>Sturm Graz</t>
  </si>
  <si>
    <t>FC Pinzgau Saalfelden</t>
  </si>
  <si>
    <t>SC/ESV Parndorf</t>
  </si>
  <si>
    <t>ASKÖ Oedt</t>
  </si>
  <si>
    <t>TSV Hartberg</t>
  </si>
  <si>
    <t>SCR Altach</t>
  </si>
  <si>
    <t>Union Gurten</t>
  </si>
  <si>
    <t>GastMansch</t>
  </si>
  <si>
    <t>check</t>
  </si>
  <si>
    <t>checker</t>
  </si>
  <si>
    <t>FV Austria XIII</t>
  </si>
  <si>
    <t>Austria Wien</t>
  </si>
  <si>
    <t>0:4</t>
  </si>
  <si>
    <t>FC Wacker Innsbruck</t>
  </si>
  <si>
    <t>FC Wacker</t>
  </si>
  <si>
    <t>RB Salzburg</t>
  </si>
  <si>
    <t>So. 19.08.2018</t>
  </si>
  <si>
    <t>Admira Wacker</t>
  </si>
  <si>
    <t>4-3-3 defensiv</t>
  </si>
  <si>
    <t>4:0</t>
  </si>
  <si>
    <t>So. 16.09.2018</t>
  </si>
  <si>
    <t>Rapid Wien</t>
  </si>
  <si>
    <t>So. 23.09.2018</t>
  </si>
  <si>
    <t>Mi. 26.09.2018</t>
  </si>
  <si>
    <t>Floridsdorfer AC</t>
  </si>
  <si>
    <t>So. 04.11.2018</t>
  </si>
  <si>
    <t>So. 11.11.2018</t>
  </si>
  <si>
    <t>So. 09.12.2018</t>
  </si>
  <si>
    <t>So. 16.12.2018</t>
  </si>
  <si>
    <t>6:1</t>
  </si>
  <si>
    <t>Viertelfinale</t>
  </si>
  <si>
    <t>Grazer AK 1902</t>
  </si>
  <si>
    <t>So. 10.03.2019</t>
  </si>
  <si>
    <t>So. 17.03.2019</t>
  </si>
  <si>
    <t>22.07.2018</t>
  </si>
  <si>
    <t>0</t>
  </si>
  <si>
    <t>4</t>
  </si>
  <si>
    <t>27.07.2018</t>
  </si>
  <si>
    <t>2</t>
  </si>
  <si>
    <t>1</t>
  </si>
  <si>
    <t/>
  </si>
  <si>
    <t>05.08.2018</t>
  </si>
  <si>
    <t>11.08.2018</t>
  </si>
  <si>
    <t>19.08.2018</t>
  </si>
  <si>
    <t>25.08.2018</t>
  </si>
  <si>
    <t>01.09.2018</t>
  </si>
  <si>
    <t>16.09.2018</t>
  </si>
  <si>
    <t>23.09.2018</t>
  </si>
  <si>
    <t>3</t>
  </si>
  <si>
    <t>26.09.2018</t>
  </si>
  <si>
    <t>30.09.2018</t>
  </si>
  <si>
    <t>06.10.2018</t>
  </si>
  <si>
    <t>21.10.2018</t>
  </si>
  <si>
    <t>27.10.2018</t>
  </si>
  <si>
    <t>30.10.2018</t>
  </si>
  <si>
    <t>04.11.2018</t>
  </si>
  <si>
    <t>11.11.2018</t>
  </si>
  <si>
    <t>24.11.2018</t>
  </si>
  <si>
    <t>01.12.2018</t>
  </si>
  <si>
    <t>09.12.2018</t>
  </si>
  <si>
    <t>16.12.2018</t>
  </si>
  <si>
    <t>6</t>
  </si>
  <si>
    <t>15.02.2019</t>
  </si>
  <si>
    <t>2019</t>
  </si>
  <si>
    <t>22.02.2019</t>
  </si>
  <si>
    <t>03.03.2019</t>
  </si>
  <si>
    <t>10.03.2019</t>
  </si>
  <si>
    <t>17.03.2019</t>
  </si>
  <si>
    <t>31.03.2019</t>
  </si>
  <si>
    <t>5</t>
  </si>
  <si>
    <t>07.04.2019</t>
  </si>
  <si>
    <t>14.04.2019</t>
  </si>
  <si>
    <t>21.04.2019</t>
  </si>
  <si>
    <t>24.04.2019</t>
  </si>
  <si>
    <t>28.04.2019</t>
  </si>
  <si>
    <t>05.05.2019</t>
  </si>
  <si>
    <t>12.05.2019</t>
  </si>
  <si>
    <t>=WENN(ODER(L2=".";M2=".");"1";0)</t>
  </si>
  <si>
    <t>ASV Siegendorf</t>
  </si>
  <si>
    <t>Ajax Amsterdam</t>
  </si>
  <si>
    <t>Sa. 04.08.2018</t>
  </si>
  <si>
    <t>Do. 09.08.2018</t>
  </si>
  <si>
    <t>AEK Larnaka</t>
  </si>
  <si>
    <t>So. 12.08.2018</t>
  </si>
  <si>
    <t>Do. 16.08.2018</t>
  </si>
  <si>
    <t>5:0</t>
  </si>
  <si>
    <t>So. 02.09.2018</t>
  </si>
  <si>
    <t>So. 07.10.2018</t>
  </si>
  <si>
    <t>So. 25.11.2018</t>
  </si>
  <si>
    <t>So. 02.12.2018</t>
  </si>
  <si>
    <t>So. 24.02.2019</t>
  </si>
  <si>
    <t>21.07.2018</t>
  </si>
  <si>
    <t>25.07.2018</t>
  </si>
  <si>
    <t>28.07.2018</t>
  </si>
  <si>
    <t>01.08.2018</t>
  </si>
  <si>
    <t>04.08.2018</t>
  </si>
  <si>
    <t>09.08.2018</t>
  </si>
  <si>
    <t>12.08.2018</t>
  </si>
  <si>
    <t>16.08.2018</t>
  </si>
  <si>
    <t>02.09.2018</t>
  </si>
  <si>
    <t>15.09.2018</t>
  </si>
  <si>
    <t>22.09.2018</t>
  </si>
  <si>
    <t>07.10.2018</t>
  </si>
  <si>
    <t>03.11.2018</t>
  </si>
  <si>
    <t>10.11.2018</t>
  </si>
  <si>
    <t>25.11.2018</t>
  </si>
  <si>
    <t>02.12.2018</t>
  </si>
  <si>
    <t>15.12.2018</t>
  </si>
  <si>
    <t>24.02.2019</t>
  </si>
  <si>
    <t>So. 29.07.2018</t>
  </si>
  <si>
    <t>Shkendija Tetovo</t>
  </si>
  <si>
    <t>Qualifikationsrunde - Hinspiele</t>
  </si>
  <si>
    <t>Roter Stern Belgrad</t>
  </si>
  <si>
    <t>x</t>
  </si>
  <si>
    <t>Qualifikationsrunde - Rückspiele</t>
  </si>
  <si>
    <t>Do. 20.09.2018</t>
  </si>
  <si>
    <t>RasenBallsport Leipzig</t>
  </si>
  <si>
    <t>Sa. 29.09.2018</t>
  </si>
  <si>
    <t>Do. 04.10.2018</t>
  </si>
  <si>
    <t>Celtic Glasgow</t>
  </si>
  <si>
    <t>Sa. 20.10.2018</t>
  </si>
  <si>
    <t>Do. 25.10.2018</t>
  </si>
  <si>
    <t>Rosenborg BK</t>
  </si>
  <si>
    <t>So. 28.10.2018</t>
  </si>
  <si>
    <t>Mi. 31.10.2018</t>
  </si>
  <si>
    <t>SC Austria Lustenau</t>
  </si>
  <si>
    <t>Do. 08.11.2018</t>
  </si>
  <si>
    <t>Do. 29.11.2018</t>
  </si>
  <si>
    <t>Do. 13.12.2018</t>
  </si>
  <si>
    <t>Zwischenrunde - Hinspiele</t>
  </si>
  <si>
    <t>Do. 14.02.2019</t>
  </si>
  <si>
    <t>FC Brügge</t>
  </si>
  <si>
    <t>So. 17.02.2019</t>
  </si>
  <si>
    <t>Zwischenrunde - Rückspiele</t>
  </si>
  <si>
    <t>Do. 21.02.2019</t>
  </si>
  <si>
    <t>Sa. 02.03.2019</t>
  </si>
  <si>
    <t>SSC Neapel</t>
  </si>
  <si>
    <t>Halbfinale</t>
  </si>
  <si>
    <t>Mi. 03.04.2019</t>
  </si>
  <si>
    <t>Finale</t>
  </si>
  <si>
    <t>Mi. 01.05.2019</t>
  </si>
  <si>
    <t>29.07.2018</t>
  </si>
  <si>
    <t>08.08.2018</t>
  </si>
  <si>
    <t>14.08.2018</t>
  </si>
  <si>
    <t>18.08.2018</t>
  </si>
  <si>
    <t>21.08.2018</t>
  </si>
  <si>
    <t>29.08.2018</t>
  </si>
  <si>
    <t>20.09.2018</t>
  </si>
  <si>
    <t>29.09.2018</t>
  </si>
  <si>
    <t>04.10.2018</t>
  </si>
  <si>
    <t>20.10.2018</t>
  </si>
  <si>
    <t>25.10.2018</t>
  </si>
  <si>
    <t>28.10.2018</t>
  </si>
  <si>
    <t>31.10.2018</t>
  </si>
  <si>
    <t>08.11.2018</t>
  </si>
  <si>
    <t>29.11.2018</t>
  </si>
  <si>
    <t>08.12.2018</t>
  </si>
  <si>
    <t>13.12.2018</t>
  </si>
  <si>
    <t>14.02.2019</t>
  </si>
  <si>
    <t>17.02.2019</t>
  </si>
  <si>
    <t>21.02.2019</t>
  </si>
  <si>
    <t>02.03.2019</t>
  </si>
  <si>
    <t>07.03.2019</t>
  </si>
  <si>
    <t>14.03.2019</t>
  </si>
  <si>
    <t>03.04.2019</t>
  </si>
  <si>
    <t>01.05.2019</t>
  </si>
  <si>
    <t>Fr. 20.07.2018</t>
  </si>
  <si>
    <t>SK Maria Saal</t>
  </si>
  <si>
    <t>Dietmar Kühbauer</t>
  </si>
  <si>
    <t>0:5</t>
  </si>
  <si>
    <t>SV Lafnitz</t>
  </si>
  <si>
    <t>?</t>
  </si>
  <si>
    <t>20.07.2018</t>
  </si>
  <si>
    <t>16.02.2019</t>
  </si>
  <si>
    <t>3:4</t>
  </si>
  <si>
    <t>25.09.2018</t>
  </si>
  <si>
    <t>23.02.2019</t>
  </si>
  <si>
    <t>FC Kufstein</t>
  </si>
  <si>
    <t>Kufstein</t>
  </si>
  <si>
    <t>Goran Djuricin</t>
  </si>
  <si>
    <t>Slovan Bratislava</t>
  </si>
  <si>
    <t>Slo. Bratislava</t>
  </si>
  <si>
    <t>Do. 23.08.2018</t>
  </si>
  <si>
    <t>FCSB</t>
  </si>
  <si>
    <t>So. 26.08.2018</t>
  </si>
  <si>
    <t>Do. 30.08.2018</t>
  </si>
  <si>
    <t>Gruppe G</t>
  </si>
  <si>
    <t>Spartak Moskau</t>
  </si>
  <si>
    <t>4:5 n.E.</t>
  </si>
  <si>
    <t>Glasgow Rangers</t>
  </si>
  <si>
    <t>FC Villarreal</t>
  </si>
  <si>
    <t>Inter Mailand</t>
  </si>
  <si>
    <t>5:2</t>
  </si>
  <si>
    <t>Sa. 30.03.2019</t>
  </si>
  <si>
    <t>Sa. 06.04.2019</t>
  </si>
  <si>
    <t>Sa. 13.04.2019</t>
  </si>
  <si>
    <t>Sa. 20.04.2019</t>
  </si>
  <si>
    <t>Di. 23.04.2019</t>
  </si>
  <si>
    <t>Sa. 27.04.2019</t>
  </si>
  <si>
    <t>Sa. 04.05.2019</t>
  </si>
  <si>
    <t>Sa. 11.05.2019</t>
  </si>
  <si>
    <t>Sa. 18.05.2019</t>
  </si>
  <si>
    <t>23.08.2018</t>
  </si>
  <si>
    <t>26.08.2018</t>
  </si>
  <si>
    <t>30.08.2018</t>
  </si>
  <si>
    <t>30.03.2019</t>
  </si>
  <si>
    <t>06.04.2019</t>
  </si>
  <si>
    <t>13.04.2019</t>
  </si>
  <si>
    <t>20.04.2019</t>
  </si>
  <si>
    <t>23.04.2019</t>
  </si>
  <si>
    <t>27.04.2019</t>
  </si>
  <si>
    <t>04.05.2019</t>
  </si>
  <si>
    <t>11.05.2019</t>
  </si>
  <si>
    <t>18.05.2019</t>
  </si>
  <si>
    <t>SC Neusiedl/See</t>
  </si>
  <si>
    <t>ZSKA Sofia</t>
  </si>
  <si>
    <t>26.07.2018</t>
  </si>
  <si>
    <t>02.08.2018</t>
  </si>
  <si>
    <t>SV Allerheiligen</t>
  </si>
  <si>
    <t>Team Wiener Linien</t>
  </si>
  <si>
    <t>SV Leobendorf</t>
  </si>
  <si>
    <t>WSG Wattens</t>
  </si>
  <si>
    <t>WSC Hertha Wels</t>
  </si>
  <si>
    <t>Lillestrøm SK</t>
  </si>
  <si>
    <t>Besiktas Istanbul</t>
  </si>
  <si>
    <t>ATSV Stadl-Paura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</si>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</sst>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0000_-;\-* #,##0.000000_-;_-* &quot;-&quot;??????_-;_-@_-"/>
    <numFmt numFmtId="165" formatCode="[$-F400]h:mm:ss\ AM/PM"/>
    <numFmt numFmtId="166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E755-4C8B-4EC5-9E14-A040D451C481}">
  <sheetPr filterMode="1"/>
  <dimension ref="A1:AD114"/>
  <sheetViews>
    <sheetView zoomScale="55" zoomScaleNormal="55" workbookViewId="0">
      <selection activeCell="P3" sqref="P3:P84"/>
    </sheetView>
  </sheetViews>
  <sheetFormatPr baseColWidth="10" defaultRowHeight="14.4" x14ac:dyDescent="0.3"/>
  <cols>
    <col min="1" max="1" width="31.6640625" customWidth="1"/>
    <col min="2" max="2" width="13.44140625" bestFit="1" customWidth="1"/>
    <col min="3" max="3" width="6.88671875" bestFit="1" customWidth="1"/>
    <col min="4" max="4" width="24.109375" bestFit="1" customWidth="1"/>
    <col min="5" max="5" width="17.33203125" bestFit="1" customWidth="1"/>
    <col min="6" max="6" width="24.109375" bestFit="1" customWidth="1"/>
    <col min="7" max="7" width="17.33203125" bestFit="1" customWidth="1"/>
    <col min="8" max="8" width="12.6640625" bestFit="1" customWidth="1"/>
    <col min="9" max="9" width="10.6640625" bestFit="1" customWidth="1"/>
    <col min="10" max="10" width="9.33203125" bestFit="1" customWidth="1"/>
    <col min="11" max="11" width="7.6640625" style="7" bestFit="1" customWidth="1"/>
    <col min="12" max="13" width="11.5546875" style="7"/>
    <col min="14" max="14" width="12.109375" customWidth="1"/>
    <col min="15" max="15" width="8.88671875" customWidth="1"/>
    <col min="17" max="17" width="14.33203125" hidden="1" customWidth="1"/>
    <col min="18" max="18" width="14.33203125" customWidth="1"/>
    <col min="19" max="21" width="13.44140625" customWidth="1"/>
    <col min="22" max="22" width="7.44140625" customWidth="1"/>
    <col min="23" max="23" width="17.88671875" bestFit="1" customWidth="1"/>
    <col min="24" max="25" width="17.88671875" customWidth="1"/>
    <col min="26" max="27" width="17.332031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30</v>
      </c>
      <c r="F1" t="s">
        <v>31</v>
      </c>
      <c r="H1" t="s">
        <v>3</v>
      </c>
      <c r="I1" t="s">
        <v>32</v>
      </c>
      <c r="J1" t="s">
        <v>4</v>
      </c>
      <c r="K1" s="7" t="s">
        <v>5</v>
      </c>
      <c r="N1" t="s">
        <v>47</v>
      </c>
      <c r="P1" s="7" t="s">
        <v>24</v>
      </c>
      <c r="Q1" t="s">
        <v>0</v>
      </c>
      <c r="R1" t="s">
        <v>1</v>
      </c>
      <c r="S1" t="s">
        <v>26</v>
      </c>
      <c r="T1" t="s">
        <v>25</v>
      </c>
      <c r="U1" t="s">
        <v>27</v>
      </c>
      <c r="V1" t="s">
        <v>2</v>
      </c>
      <c r="W1" t="s">
        <v>4</v>
      </c>
      <c r="Z1" t="s">
        <v>48</v>
      </c>
      <c r="AA1" t="s">
        <v>46</v>
      </c>
      <c r="AB1" t="s">
        <v>28</v>
      </c>
      <c r="AC1" t="s">
        <v>29</v>
      </c>
    </row>
    <row r="2" spans="1:30" hidden="1" x14ac:dyDescent="0.3">
      <c r="A2" t="s">
        <v>8</v>
      </c>
      <c r="Q2" t="str">
        <f t="shared" ref="Q2" si="0">IF(N3="",A2,"")</f>
        <v/>
      </c>
      <c r="S2" t="str">
        <f>RIGHT(B2,4)</f>
        <v/>
      </c>
      <c r="T2" t="str">
        <f>MID(B2,8,2)</f>
        <v/>
      </c>
      <c r="U2" t="str">
        <f>LEFT(B2,2)</f>
        <v/>
      </c>
    </row>
    <row r="3" spans="1:30" x14ac:dyDescent="0.3">
      <c r="A3" t="s">
        <v>9</v>
      </c>
      <c r="B3" t="s">
        <v>242</v>
      </c>
      <c r="C3" s="1">
        <v>0.84722222222222221</v>
      </c>
      <c r="D3" t="s">
        <v>253</v>
      </c>
      <c r="E3" t="s">
        <v>254</v>
      </c>
      <c r="F3" t="s">
        <v>18</v>
      </c>
      <c r="G3" t="s">
        <v>97</v>
      </c>
      <c r="H3" s="3" t="s">
        <v>66</v>
      </c>
      <c r="I3" t="s">
        <v>255</v>
      </c>
      <c r="J3" s="2">
        <v>2</v>
      </c>
      <c r="K3" s="7" t="s">
        <v>245</v>
      </c>
      <c r="N3" t="str">
        <f>IF(A2=$A$2,A2,IF(A2=$A$4,A2,IF(A2=$A$6,A2,IF(A2=$A$12,A2,IF(A2=$A$28,A2,IF(A2=$A$19,A2,""))))))</f>
        <v>ÖFB-Cup  ÖFB-Cup</v>
      </c>
      <c r="P3" t="str">
        <f>IF(AND(Q3&lt;&gt;"",P2=""),N3,IF(AND(Q3&lt;&gt;"",P2&lt;&gt;""),P2,""))</f>
        <v>ÖFB-Cup  ÖFB-Cup</v>
      </c>
      <c r="Q3" t="str">
        <f>IF(R3&lt;&gt;"",IF(N4="",A3,""),"")</f>
        <v>1.Runde</v>
      </c>
      <c r="R3" t="str">
        <f>MID(B3,5,100)</f>
        <v>20.07.2018</v>
      </c>
      <c r="S3" t="str">
        <f>RIGHT(B3,4)</f>
        <v>2018</v>
      </c>
      <c r="T3" t="str">
        <f>MID(B3,8,2)</f>
        <v>07</v>
      </c>
      <c r="U3" t="str">
        <f>LEFT(B3,2)</f>
        <v>Fr</v>
      </c>
      <c r="V3" s="1">
        <f>IF(C3&lt;&gt;"",C3,"")</f>
        <v>0.84722222222222221</v>
      </c>
      <c r="W3" s="2">
        <f>IF(AND(J3&lt;&gt;"",J3&lt;100),J3*1000,IF(AND(J3&lt;&gt;"",J3&gt;=100),J3,""))</f>
        <v>2000</v>
      </c>
      <c r="X3" s="2"/>
      <c r="Y3" s="2"/>
      <c r="Z3" s="4" t="str">
        <f>IF(D3&lt;&gt;"",D3,"")</f>
        <v>FC Kufstein</v>
      </c>
      <c r="AA3" s="4" t="str">
        <f>IF(F3&lt;&gt;"",F3,"")</f>
        <v>SK Rapid Wien</v>
      </c>
      <c r="AB3" t="str">
        <f>LEFT(K3,1)</f>
        <v>0</v>
      </c>
      <c r="AC3" t="str">
        <f>RIGHT(K3,1)</f>
        <v>5</v>
      </c>
      <c r="AD3" s="5"/>
    </row>
    <row r="4" spans="1:30" hidden="1" x14ac:dyDescent="0.3">
      <c r="A4" t="s">
        <v>10</v>
      </c>
      <c r="C4" s="1"/>
      <c r="H4" s="3"/>
      <c r="P4" t="str">
        <f t="shared" ref="P4:P67" si="1">IF(AND(Q4&lt;&gt;"",P3=""),N4,IF(AND(Q4&lt;&gt;"",P3&lt;&gt;""),P3,""))</f>
        <v/>
      </c>
      <c r="Q4" t="str">
        <f t="shared" ref="Q4:Q67" si="2">IF(R4&lt;&gt;"",IF(N5="",A4,""),"")</f>
        <v/>
      </c>
      <c r="R4" t="str">
        <f t="shared" ref="R4:R67" si="3">MID(B4,5,100)</f>
        <v/>
      </c>
      <c r="S4" t="str">
        <f t="shared" ref="S4:S67" si="4">RIGHT(B4,4)</f>
        <v/>
      </c>
      <c r="T4" t="str">
        <f t="shared" ref="T4:T67" si="5">MID(B4,8,2)</f>
        <v/>
      </c>
      <c r="U4" t="str">
        <f t="shared" ref="U4:U67" si="6">LEFT(B4,2)</f>
        <v/>
      </c>
      <c r="V4" s="1" t="str">
        <f t="shared" ref="V4:V67" si="7">IF(C4&lt;&gt;"",C4,"")</f>
        <v/>
      </c>
      <c r="W4" s="2" t="str">
        <f t="shared" ref="W4:W67" si="8">IF(J4&lt;&gt;"",J4*1000,"")</f>
        <v/>
      </c>
      <c r="X4" s="2"/>
      <c r="Y4" s="2"/>
      <c r="Z4" s="4" t="str">
        <f t="shared" ref="Z4:Z67" si="9">IF(D4&lt;&gt;"",D4,"")</f>
        <v/>
      </c>
      <c r="AA4" s="4" t="str">
        <f t="shared" ref="AA4:AA67" si="10">IF(F4&lt;&gt;"",F4,"")</f>
        <v/>
      </c>
      <c r="AB4" t="str">
        <f t="shared" ref="AB4:AB67" si="11">LEFT(K4,1)</f>
        <v/>
      </c>
      <c r="AC4" t="str">
        <f t="shared" ref="AC4:AC67" si="12">RIGHT(K4,1)</f>
        <v/>
      </c>
      <c r="AD4" s="5"/>
    </row>
    <row r="5" spans="1:30" x14ac:dyDescent="0.3">
      <c r="A5">
        <v>1</v>
      </c>
      <c r="B5" t="s">
        <v>185</v>
      </c>
      <c r="C5" s="1">
        <v>0.70833333333333337</v>
      </c>
      <c r="D5" t="s">
        <v>13</v>
      </c>
      <c r="E5" t="s">
        <v>93</v>
      </c>
      <c r="F5" t="s">
        <v>18</v>
      </c>
      <c r="G5" t="s">
        <v>97</v>
      </c>
      <c r="H5" s="3" t="s">
        <v>66</v>
      </c>
      <c r="I5" t="s">
        <v>255</v>
      </c>
      <c r="J5" s="2">
        <v>5.2</v>
      </c>
      <c r="K5" s="7" t="s">
        <v>36</v>
      </c>
      <c r="N5" t="str">
        <f t="shared" ref="N5:N36" si="13">IF(A4=$A$2,A4,IF(A4=$A$4,A4,IF(A4=$A$6,A4,IF(A4=$A$12,A4,IF(A4=$A$28,A4,IF(A4=$A$19,A4,""))))))</f>
        <v>Bundesliga  Bundesliga</v>
      </c>
      <c r="P5" t="str">
        <f t="shared" si="1"/>
        <v>Bundesliga  Bundesliga</v>
      </c>
      <c r="Q5">
        <f t="shared" si="2"/>
        <v>1</v>
      </c>
      <c r="R5" t="str">
        <f t="shared" si="3"/>
        <v>29.07.2018</v>
      </c>
      <c r="S5" t="str">
        <f t="shared" si="4"/>
        <v>2018</v>
      </c>
      <c r="T5" t="str">
        <f t="shared" si="5"/>
        <v>07</v>
      </c>
      <c r="U5" t="str">
        <f t="shared" si="6"/>
        <v>So</v>
      </c>
      <c r="V5" s="1">
        <f t="shared" si="7"/>
        <v>0.70833333333333337</v>
      </c>
      <c r="W5" s="2">
        <f t="shared" ref="W5:W40" si="14">IF(AND(J5&lt;&gt;"",J5&lt;100),J5*1000,IF(AND(J5&lt;&gt;"",J5&gt;=100),J5,""))</f>
        <v>5200</v>
      </c>
      <c r="X5" s="2"/>
      <c r="Y5" s="2"/>
      <c r="Z5" s="4" t="str">
        <f t="shared" si="9"/>
        <v>FC Admira Wacker Mödling</v>
      </c>
      <c r="AA5" s="4" t="str">
        <f t="shared" si="10"/>
        <v>SK Rapid Wien</v>
      </c>
      <c r="AB5" t="str">
        <f t="shared" si="11"/>
        <v>0</v>
      </c>
      <c r="AC5" t="str">
        <f t="shared" si="12"/>
        <v>3</v>
      </c>
      <c r="AD5" s="5"/>
    </row>
    <row r="6" spans="1:30" x14ac:dyDescent="0.3">
      <c r="A6">
        <v>2</v>
      </c>
      <c r="B6" t="s">
        <v>156</v>
      </c>
      <c r="C6" s="1">
        <v>0.70833333333333337</v>
      </c>
      <c r="D6" t="s">
        <v>18</v>
      </c>
      <c r="E6" t="s">
        <v>97</v>
      </c>
      <c r="F6" t="s">
        <v>14</v>
      </c>
      <c r="G6" t="s">
        <v>81</v>
      </c>
      <c r="H6" s="3" t="s">
        <v>66</v>
      </c>
      <c r="I6" t="s">
        <v>255</v>
      </c>
      <c r="J6">
        <v>15.2</v>
      </c>
      <c r="K6" s="7" t="s">
        <v>39</v>
      </c>
      <c r="N6" t="str">
        <f t="shared" si="13"/>
        <v/>
      </c>
      <c r="P6" t="str">
        <f t="shared" si="1"/>
        <v/>
      </c>
      <c r="Q6" t="str">
        <f t="shared" si="2"/>
        <v/>
      </c>
      <c r="R6" t="str">
        <f t="shared" si="3"/>
        <v>04.08.2018</v>
      </c>
      <c r="S6" t="str">
        <f t="shared" si="4"/>
        <v>2018</v>
      </c>
      <c r="T6" t="str">
        <f t="shared" si="5"/>
        <v>08</v>
      </c>
      <c r="U6" t="str">
        <f t="shared" si="6"/>
        <v>Sa</v>
      </c>
      <c r="V6" s="1">
        <f t="shared" si="7"/>
        <v>0.70833333333333337</v>
      </c>
      <c r="W6" s="2">
        <f t="shared" si="14"/>
        <v>15200</v>
      </c>
      <c r="X6" s="2"/>
      <c r="Y6" s="2"/>
      <c r="Z6" s="4" t="str">
        <f t="shared" si="9"/>
        <v>SK Rapid Wien</v>
      </c>
      <c r="AA6" s="4" t="str">
        <f t="shared" si="10"/>
        <v>SC Rheindorf Altach</v>
      </c>
      <c r="AB6" t="str">
        <f t="shared" si="11"/>
        <v>1</v>
      </c>
      <c r="AC6" t="str">
        <f t="shared" si="12"/>
        <v>1</v>
      </c>
      <c r="AD6" s="5"/>
    </row>
    <row r="7" spans="1:30" hidden="1" x14ac:dyDescent="0.3">
      <c r="A7" t="s">
        <v>15</v>
      </c>
      <c r="C7" s="1"/>
      <c r="H7" s="3"/>
      <c r="J7" s="2"/>
      <c r="N7">
        <f t="shared" si="13"/>
        <v>2</v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s="1" t="str">
        <f t="shared" si="7"/>
        <v/>
      </c>
      <c r="W7" s="2" t="str">
        <f t="shared" si="14"/>
        <v/>
      </c>
      <c r="X7" s="2"/>
      <c r="Y7" s="2"/>
      <c r="Z7" s="4" t="str">
        <f t="shared" si="9"/>
        <v/>
      </c>
      <c r="AA7" s="4" t="str">
        <f t="shared" si="10"/>
        <v/>
      </c>
      <c r="AB7" t="str">
        <f t="shared" si="11"/>
        <v/>
      </c>
      <c r="AC7" t="str">
        <f t="shared" si="12"/>
        <v/>
      </c>
      <c r="AD7" s="5"/>
    </row>
    <row r="8" spans="1:30" x14ac:dyDescent="0.3">
      <c r="A8" t="s">
        <v>34</v>
      </c>
      <c r="B8" t="s">
        <v>157</v>
      </c>
      <c r="C8" s="1">
        <v>0.87847222222222221</v>
      </c>
      <c r="D8" t="s">
        <v>256</v>
      </c>
      <c r="E8" t="s">
        <v>257</v>
      </c>
      <c r="F8" t="s">
        <v>18</v>
      </c>
      <c r="G8" t="s">
        <v>97</v>
      </c>
      <c r="H8" s="3" t="s">
        <v>66</v>
      </c>
      <c r="I8" t="s">
        <v>255</v>
      </c>
      <c r="J8">
        <v>9.5630000000000006</v>
      </c>
      <c r="K8" s="7" t="s">
        <v>44</v>
      </c>
      <c r="N8" t="str">
        <f t="shared" si="13"/>
        <v>Europa League Qualifikation  Europa League Qualifikation</v>
      </c>
      <c r="P8" t="str">
        <f t="shared" si="1"/>
        <v>Europa League Qualifikation  Europa League Qualifikation</v>
      </c>
      <c r="Q8" t="str">
        <f t="shared" si="2"/>
        <v>3.Runde Hinspiele</v>
      </c>
      <c r="R8" t="str">
        <f t="shared" si="3"/>
        <v>09.08.2018</v>
      </c>
      <c r="S8" t="str">
        <f t="shared" si="4"/>
        <v>2018</v>
      </c>
      <c r="T8" t="str">
        <f t="shared" si="5"/>
        <v>08</v>
      </c>
      <c r="U8" t="str">
        <f t="shared" si="6"/>
        <v>Do</v>
      </c>
      <c r="V8" s="1">
        <f t="shared" si="7"/>
        <v>0.87847222222222221</v>
      </c>
      <c r="W8" s="2">
        <f t="shared" si="14"/>
        <v>9563</v>
      </c>
      <c r="X8" s="2"/>
      <c r="Y8" s="2"/>
      <c r="Z8" s="4" t="str">
        <f t="shared" si="9"/>
        <v>Slovan Bratislava</v>
      </c>
      <c r="AA8" s="4" t="str">
        <f t="shared" si="10"/>
        <v>SK Rapid Wien</v>
      </c>
      <c r="AB8" t="str">
        <f t="shared" si="11"/>
        <v>2</v>
      </c>
      <c r="AC8" t="str">
        <f t="shared" si="12"/>
        <v>1</v>
      </c>
      <c r="AD8" s="6"/>
    </row>
    <row r="9" spans="1:30" hidden="1" x14ac:dyDescent="0.3">
      <c r="A9" t="s">
        <v>10</v>
      </c>
      <c r="C9" s="1"/>
      <c r="H9" s="3"/>
      <c r="J9" s="2"/>
      <c r="N9" t="str">
        <f t="shared" si="13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s="1" t="str">
        <f t="shared" si="7"/>
        <v/>
      </c>
      <c r="W9" s="2" t="str">
        <f t="shared" si="14"/>
        <v/>
      </c>
      <c r="X9" s="2"/>
      <c r="Y9" s="2"/>
      <c r="Z9" s="4" t="str">
        <f t="shared" si="9"/>
        <v/>
      </c>
      <c r="AA9" s="4" t="str">
        <f t="shared" si="10"/>
        <v/>
      </c>
      <c r="AB9" t="str">
        <f t="shared" si="11"/>
        <v/>
      </c>
      <c r="AC9" t="str">
        <f t="shared" si="12"/>
        <v/>
      </c>
    </row>
    <row r="10" spans="1:30" x14ac:dyDescent="0.3">
      <c r="A10">
        <v>3</v>
      </c>
      <c r="B10" t="s">
        <v>159</v>
      </c>
      <c r="C10" s="1">
        <v>0.70833333333333337</v>
      </c>
      <c r="D10" t="s">
        <v>18</v>
      </c>
      <c r="E10" t="s">
        <v>97</v>
      </c>
      <c r="F10" t="s">
        <v>11</v>
      </c>
      <c r="G10" t="s">
        <v>11</v>
      </c>
      <c r="H10" s="3" t="s">
        <v>66</v>
      </c>
      <c r="I10" t="s">
        <v>255</v>
      </c>
      <c r="J10">
        <v>14.8</v>
      </c>
      <c r="K10" s="7" t="s">
        <v>40</v>
      </c>
      <c r="N10" t="str">
        <f t="shared" si="13"/>
        <v>Bundesliga  Bundesliga</v>
      </c>
      <c r="P10" t="str">
        <f t="shared" si="1"/>
        <v>Bundesliga  Bundesliga</v>
      </c>
      <c r="Q10">
        <f t="shared" si="2"/>
        <v>3</v>
      </c>
      <c r="R10" t="str">
        <f t="shared" si="3"/>
        <v>12.08.2018</v>
      </c>
      <c r="S10" t="str">
        <f t="shared" si="4"/>
        <v>2018</v>
      </c>
      <c r="T10" t="str">
        <f t="shared" si="5"/>
        <v>08</v>
      </c>
      <c r="U10" t="str">
        <f t="shared" si="6"/>
        <v>So</v>
      </c>
      <c r="V10" s="1">
        <f t="shared" si="7"/>
        <v>0.70833333333333337</v>
      </c>
      <c r="W10" s="2">
        <f t="shared" si="14"/>
        <v>14800</v>
      </c>
      <c r="X10" s="2"/>
      <c r="Y10" s="2"/>
      <c r="Z10" s="4" t="str">
        <f t="shared" si="9"/>
        <v>SK Rapid Wien</v>
      </c>
      <c r="AA10" s="4" t="str">
        <f t="shared" si="10"/>
        <v>Wolfsberger AC</v>
      </c>
      <c r="AB10" t="str">
        <f t="shared" si="11"/>
        <v>0</v>
      </c>
      <c r="AC10" t="str">
        <f t="shared" si="12"/>
        <v>0</v>
      </c>
    </row>
    <row r="11" spans="1:30" hidden="1" x14ac:dyDescent="0.3">
      <c r="A11" t="s">
        <v>15</v>
      </c>
      <c r="C11" s="1"/>
      <c r="H11" s="3"/>
      <c r="J11" s="2"/>
      <c r="N11" t="str">
        <f t="shared" si="13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s="1" t="str">
        <f t="shared" si="7"/>
        <v/>
      </c>
      <c r="W11" s="2" t="str">
        <f t="shared" si="14"/>
        <v/>
      </c>
      <c r="X11" s="2"/>
      <c r="Y11" s="2"/>
      <c r="Z11" s="4" t="str">
        <f t="shared" si="9"/>
        <v/>
      </c>
      <c r="AA11" s="4" t="str">
        <f t="shared" si="10"/>
        <v/>
      </c>
      <c r="AB11" t="str">
        <f t="shared" si="11"/>
        <v/>
      </c>
      <c r="AC11" t="str">
        <f t="shared" si="12"/>
        <v/>
      </c>
    </row>
    <row r="12" spans="1:30" x14ac:dyDescent="0.3">
      <c r="A12" t="s">
        <v>35</v>
      </c>
      <c r="B12" t="s">
        <v>160</v>
      </c>
      <c r="C12" s="1">
        <v>0.85416666666666663</v>
      </c>
      <c r="D12" t="s">
        <v>18</v>
      </c>
      <c r="E12" t="s">
        <v>97</v>
      </c>
      <c r="F12" t="s">
        <v>256</v>
      </c>
      <c r="G12" t="s">
        <v>257</v>
      </c>
      <c r="H12" s="3" t="s">
        <v>66</v>
      </c>
      <c r="I12" t="s">
        <v>255</v>
      </c>
      <c r="J12">
        <v>17.8</v>
      </c>
      <c r="K12" s="7" t="s">
        <v>95</v>
      </c>
      <c r="N12" t="str">
        <f t="shared" si="13"/>
        <v>Europa League Qualifikation  Europa League Qualifikation</v>
      </c>
      <c r="P12" t="str">
        <f t="shared" si="1"/>
        <v/>
      </c>
      <c r="Q12" t="str">
        <f t="shared" si="2"/>
        <v/>
      </c>
      <c r="R12" t="str">
        <f t="shared" si="3"/>
        <v>16.08.2018</v>
      </c>
      <c r="S12" t="str">
        <f t="shared" si="4"/>
        <v>2018</v>
      </c>
      <c r="T12" t="str">
        <f t="shared" si="5"/>
        <v>08</v>
      </c>
      <c r="U12" t="str">
        <f t="shared" si="6"/>
        <v>Do</v>
      </c>
      <c r="V12" s="1">
        <f t="shared" si="7"/>
        <v>0.85416666666666663</v>
      </c>
      <c r="W12" s="2">
        <f t="shared" si="14"/>
        <v>17800</v>
      </c>
      <c r="X12" s="2"/>
      <c r="Y12" s="2"/>
      <c r="Z12" s="4" t="str">
        <f t="shared" si="9"/>
        <v>SK Rapid Wien</v>
      </c>
      <c r="AA12" s="4" t="str">
        <f t="shared" si="10"/>
        <v>Slovan Bratislava</v>
      </c>
      <c r="AB12" t="str">
        <f t="shared" si="11"/>
        <v>4</v>
      </c>
      <c r="AC12" t="str">
        <f t="shared" si="12"/>
        <v>0</v>
      </c>
    </row>
    <row r="13" spans="1:30" hidden="1" x14ac:dyDescent="0.3">
      <c r="A13" t="s">
        <v>10</v>
      </c>
      <c r="C13" s="1"/>
      <c r="H13" s="3"/>
      <c r="J13" s="2"/>
      <c r="N13" t="str">
        <f t="shared" si="13"/>
        <v>3.Runde Rückspiele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s="1" t="str">
        <f t="shared" si="7"/>
        <v/>
      </c>
      <c r="W13" s="2" t="str">
        <f t="shared" si="14"/>
        <v/>
      </c>
      <c r="X13" s="2"/>
      <c r="Y13" s="2"/>
      <c r="Z13" s="4" t="str">
        <f t="shared" si="9"/>
        <v/>
      </c>
      <c r="AA13" s="4" t="str">
        <f t="shared" si="10"/>
        <v/>
      </c>
      <c r="AB13" t="str">
        <f t="shared" si="11"/>
        <v/>
      </c>
      <c r="AC13" t="str">
        <f t="shared" si="12"/>
        <v/>
      </c>
    </row>
    <row r="14" spans="1:30" x14ac:dyDescent="0.3">
      <c r="A14">
        <v>4</v>
      </c>
      <c r="B14" t="s">
        <v>92</v>
      </c>
      <c r="C14" s="1">
        <v>0.70833333333333337</v>
      </c>
      <c r="D14" t="s">
        <v>12</v>
      </c>
      <c r="E14" t="s">
        <v>12</v>
      </c>
      <c r="F14" t="s">
        <v>18</v>
      </c>
      <c r="G14" t="s">
        <v>97</v>
      </c>
      <c r="H14" s="3" t="s">
        <v>66</v>
      </c>
      <c r="I14" t="s">
        <v>255</v>
      </c>
      <c r="J14" s="2">
        <v>5.8639999999999999</v>
      </c>
      <c r="K14" s="7" t="s">
        <v>44</v>
      </c>
      <c r="N14" t="str">
        <f t="shared" si="13"/>
        <v>Bundesliga  Bundesliga</v>
      </c>
      <c r="P14" t="str">
        <f t="shared" si="1"/>
        <v>Bundesliga  Bundesliga</v>
      </c>
      <c r="Q14">
        <f t="shared" si="2"/>
        <v>4</v>
      </c>
      <c r="R14" t="str">
        <f t="shared" si="3"/>
        <v>19.08.2018</v>
      </c>
      <c r="S14" t="str">
        <f t="shared" si="4"/>
        <v>2018</v>
      </c>
      <c r="T14" t="str">
        <f t="shared" si="5"/>
        <v>08</v>
      </c>
      <c r="U14" t="str">
        <f t="shared" si="6"/>
        <v>So</v>
      </c>
      <c r="V14" s="1">
        <f t="shared" si="7"/>
        <v>0.70833333333333337</v>
      </c>
      <c r="W14" s="2">
        <f t="shared" si="14"/>
        <v>5864</v>
      </c>
      <c r="X14" s="2"/>
      <c r="Y14" s="2"/>
      <c r="Z14" s="4" t="str">
        <f t="shared" si="9"/>
        <v>LASK</v>
      </c>
      <c r="AA14" s="4" t="str">
        <f t="shared" si="10"/>
        <v>SK Rapid Wien</v>
      </c>
      <c r="AB14" t="str">
        <f t="shared" si="11"/>
        <v>2</v>
      </c>
      <c r="AC14" t="str">
        <f t="shared" si="12"/>
        <v>1</v>
      </c>
    </row>
    <row r="15" spans="1:30" hidden="1" x14ac:dyDescent="0.3">
      <c r="A15" t="s">
        <v>15</v>
      </c>
      <c r="C15" s="1"/>
      <c r="J15" s="2"/>
      <c r="N15" t="str">
        <f t="shared" si="13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s="1" t="str">
        <f t="shared" si="7"/>
        <v/>
      </c>
      <c r="W15" s="2" t="str">
        <f t="shared" si="14"/>
        <v/>
      </c>
      <c r="X15" s="2"/>
      <c r="Y15" s="2"/>
      <c r="Z15" s="4" t="str">
        <f t="shared" si="9"/>
        <v/>
      </c>
      <c r="AA15" s="4" t="str">
        <f t="shared" si="10"/>
        <v/>
      </c>
      <c r="AB15" t="str">
        <f t="shared" si="11"/>
        <v/>
      </c>
      <c r="AC15" t="str">
        <f t="shared" si="12"/>
        <v/>
      </c>
    </row>
    <row r="16" spans="1:30" x14ac:dyDescent="0.3">
      <c r="A16" t="s">
        <v>187</v>
      </c>
      <c r="B16" t="s">
        <v>258</v>
      </c>
      <c r="C16" s="1">
        <v>0.85416666666666663</v>
      </c>
      <c r="D16" t="s">
        <v>18</v>
      </c>
      <c r="E16" t="s">
        <v>97</v>
      </c>
      <c r="F16" t="s">
        <v>259</v>
      </c>
      <c r="G16" t="s">
        <v>259</v>
      </c>
      <c r="H16" s="3" t="s">
        <v>66</v>
      </c>
      <c r="I16" t="s">
        <v>255</v>
      </c>
      <c r="J16" s="2">
        <v>19.3</v>
      </c>
      <c r="K16" s="7" t="s">
        <v>74</v>
      </c>
      <c r="N16" t="str">
        <f t="shared" si="13"/>
        <v>Europa League Qualifikation  Europa League Qualifikation</v>
      </c>
      <c r="P16" t="str">
        <f t="shared" si="1"/>
        <v>Europa League Qualifikation  Europa League Qualifikation</v>
      </c>
      <c r="Q16" t="str">
        <f t="shared" si="2"/>
        <v>Qualifikationsrunde - Hinspiele</v>
      </c>
      <c r="R16" t="str">
        <f t="shared" si="3"/>
        <v>23.08.2018</v>
      </c>
      <c r="S16" t="str">
        <f t="shared" si="4"/>
        <v>2018</v>
      </c>
      <c r="T16" t="str">
        <f t="shared" si="5"/>
        <v>08</v>
      </c>
      <c r="U16" t="str">
        <f t="shared" si="6"/>
        <v>Do</v>
      </c>
      <c r="V16" s="1">
        <f t="shared" si="7"/>
        <v>0.85416666666666663</v>
      </c>
      <c r="W16" s="2">
        <f t="shared" si="14"/>
        <v>19300</v>
      </c>
      <c r="X16" s="2"/>
      <c r="Y16" s="2"/>
      <c r="Z16" s="4" t="str">
        <f t="shared" si="9"/>
        <v>SK Rapid Wien</v>
      </c>
      <c r="AA16" s="4" t="str">
        <f t="shared" si="10"/>
        <v>FCSB</v>
      </c>
      <c r="AB16" t="str">
        <f t="shared" si="11"/>
        <v>3</v>
      </c>
      <c r="AC16" t="str">
        <f t="shared" si="12"/>
        <v>1</v>
      </c>
    </row>
    <row r="17" spans="1:29" hidden="1" x14ac:dyDescent="0.3">
      <c r="A17" t="s">
        <v>10</v>
      </c>
      <c r="C17" s="1"/>
      <c r="H17" s="3"/>
      <c r="J17" s="2"/>
      <c r="N17" t="str">
        <f t="shared" si="13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s="1" t="str">
        <f t="shared" si="7"/>
        <v/>
      </c>
      <c r="W17" s="2" t="str">
        <f t="shared" si="14"/>
        <v/>
      </c>
      <c r="X17" s="2"/>
      <c r="Y17" s="2"/>
      <c r="Z17" s="4" t="str">
        <f t="shared" si="9"/>
        <v/>
      </c>
      <c r="AA17" s="4" t="str">
        <f t="shared" si="10"/>
        <v/>
      </c>
      <c r="AB17" t="str">
        <f t="shared" si="11"/>
        <v/>
      </c>
      <c r="AC17" t="str">
        <f t="shared" si="12"/>
        <v/>
      </c>
    </row>
    <row r="18" spans="1:29" x14ac:dyDescent="0.3">
      <c r="A18">
        <v>5</v>
      </c>
      <c r="B18" t="s">
        <v>260</v>
      </c>
      <c r="C18" s="1">
        <v>0.70833333333333337</v>
      </c>
      <c r="D18" t="s">
        <v>18</v>
      </c>
      <c r="E18" t="s">
        <v>97</v>
      </c>
      <c r="F18" t="s">
        <v>89</v>
      </c>
      <c r="G18" t="s">
        <v>90</v>
      </c>
      <c r="H18" s="3" t="s">
        <v>66</v>
      </c>
      <c r="I18" t="s">
        <v>255</v>
      </c>
      <c r="J18" s="2">
        <v>17.399999999999999</v>
      </c>
      <c r="K18" s="7" t="s">
        <v>44</v>
      </c>
      <c r="N18" t="str">
        <f t="shared" si="13"/>
        <v>Bundesliga  Bundesliga</v>
      </c>
      <c r="P18" t="str">
        <f t="shared" si="1"/>
        <v>Bundesliga  Bundesliga</v>
      </c>
      <c r="Q18">
        <f t="shared" si="2"/>
        <v>5</v>
      </c>
      <c r="R18" t="str">
        <f t="shared" si="3"/>
        <v>26.08.2018</v>
      </c>
      <c r="S18" t="str">
        <f t="shared" si="4"/>
        <v>2018</v>
      </c>
      <c r="T18" t="str">
        <f t="shared" si="5"/>
        <v>08</v>
      </c>
      <c r="U18" t="str">
        <f t="shared" si="6"/>
        <v>So</v>
      </c>
      <c r="V18" s="1">
        <f t="shared" si="7"/>
        <v>0.70833333333333337</v>
      </c>
      <c r="W18" s="2">
        <f t="shared" si="14"/>
        <v>17400</v>
      </c>
      <c r="X18" s="2"/>
      <c r="Y18" s="2"/>
      <c r="Z18" s="4" t="str">
        <f t="shared" si="9"/>
        <v>SK Rapid Wien</v>
      </c>
      <c r="AA18" s="4" t="str">
        <f t="shared" si="10"/>
        <v>FC Wacker Innsbruck</v>
      </c>
      <c r="AB18" t="str">
        <f t="shared" si="11"/>
        <v>2</v>
      </c>
      <c r="AC18" t="str">
        <f t="shared" si="12"/>
        <v>1</v>
      </c>
    </row>
    <row r="19" spans="1:29" hidden="1" x14ac:dyDescent="0.3">
      <c r="A19" t="s">
        <v>15</v>
      </c>
      <c r="C19" s="1"/>
      <c r="H19" s="3"/>
      <c r="N19" t="str">
        <f t="shared" si="13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s="1" t="str">
        <f t="shared" si="7"/>
        <v/>
      </c>
      <c r="W19" s="2" t="str">
        <f t="shared" si="14"/>
        <v/>
      </c>
      <c r="X19" s="2"/>
      <c r="Y19" s="2"/>
      <c r="Z19" s="4" t="str">
        <f t="shared" si="9"/>
        <v/>
      </c>
      <c r="AA19" s="4" t="str">
        <f t="shared" si="10"/>
        <v/>
      </c>
      <c r="AB19" t="str">
        <f t="shared" si="11"/>
        <v/>
      </c>
      <c r="AC19" t="str">
        <f t="shared" si="12"/>
        <v/>
      </c>
    </row>
    <row r="20" spans="1:29" x14ac:dyDescent="0.3">
      <c r="A20" t="s">
        <v>190</v>
      </c>
      <c r="B20" t="s">
        <v>261</v>
      </c>
      <c r="C20" s="1">
        <v>0.85416666666666663</v>
      </c>
      <c r="D20" t="s">
        <v>259</v>
      </c>
      <c r="E20" t="s">
        <v>259</v>
      </c>
      <c r="F20" t="s">
        <v>18</v>
      </c>
      <c r="G20" t="s">
        <v>97</v>
      </c>
      <c r="H20" s="3" t="s">
        <v>66</v>
      </c>
      <c r="I20" t="s">
        <v>255</v>
      </c>
      <c r="J20" s="2">
        <v>31.274000000000001</v>
      </c>
      <c r="K20" s="7" t="s">
        <v>44</v>
      </c>
      <c r="N20" t="str">
        <f t="shared" si="13"/>
        <v>Europa League Qualifikation  Europa League Qualifikation</v>
      </c>
      <c r="P20" t="str">
        <f t="shared" si="1"/>
        <v>Europa League Qualifikation  Europa League Qualifikation</v>
      </c>
      <c r="Q20" t="str">
        <f t="shared" si="2"/>
        <v>Qualifikationsrunde - Rückspiele</v>
      </c>
      <c r="R20" t="str">
        <f t="shared" si="3"/>
        <v>30.08.2018</v>
      </c>
      <c r="S20" t="str">
        <f t="shared" si="4"/>
        <v>2018</v>
      </c>
      <c r="T20" t="str">
        <f t="shared" si="5"/>
        <v>08</v>
      </c>
      <c r="U20" t="str">
        <f t="shared" si="6"/>
        <v>Do</v>
      </c>
      <c r="V20" s="1">
        <f t="shared" si="7"/>
        <v>0.85416666666666663</v>
      </c>
      <c r="W20" s="2">
        <f t="shared" si="14"/>
        <v>31274</v>
      </c>
      <c r="X20" s="2"/>
      <c r="Y20" s="2"/>
      <c r="Z20" s="4" t="str">
        <f t="shared" si="9"/>
        <v>FCSB</v>
      </c>
      <c r="AA20" s="4" t="str">
        <f t="shared" si="10"/>
        <v>SK Rapid Wien</v>
      </c>
      <c r="AB20" t="str">
        <f t="shared" si="11"/>
        <v>2</v>
      </c>
      <c r="AC20" t="str">
        <f t="shared" si="12"/>
        <v>1</v>
      </c>
    </row>
    <row r="21" spans="1:29" hidden="1" x14ac:dyDescent="0.3">
      <c r="A21" t="s">
        <v>10</v>
      </c>
      <c r="C21" s="1"/>
      <c r="H21" s="3"/>
      <c r="N21" t="str">
        <f t="shared" si="13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s="1" t="str">
        <f t="shared" si="7"/>
        <v/>
      </c>
      <c r="W21" s="2" t="str">
        <f t="shared" si="14"/>
        <v/>
      </c>
      <c r="X21" s="2"/>
      <c r="Y21" s="2"/>
      <c r="Z21" s="4" t="str">
        <f t="shared" si="9"/>
        <v/>
      </c>
      <c r="AA21" s="4" t="str">
        <f t="shared" si="10"/>
        <v/>
      </c>
      <c r="AB21" t="str">
        <f t="shared" si="11"/>
        <v/>
      </c>
      <c r="AC21" t="str">
        <f t="shared" si="12"/>
        <v/>
      </c>
    </row>
    <row r="22" spans="1:29" x14ac:dyDescent="0.3">
      <c r="A22">
        <v>6</v>
      </c>
      <c r="B22" t="s">
        <v>162</v>
      </c>
      <c r="C22" s="1">
        <v>0.70833333333333337</v>
      </c>
      <c r="D22" t="s">
        <v>17</v>
      </c>
      <c r="E22" t="s">
        <v>76</v>
      </c>
      <c r="F22" t="s">
        <v>18</v>
      </c>
      <c r="G22" t="s">
        <v>97</v>
      </c>
      <c r="H22" s="3" t="s">
        <v>66</v>
      </c>
      <c r="I22" t="s">
        <v>255</v>
      </c>
      <c r="J22" s="2">
        <v>14.487</v>
      </c>
      <c r="K22" s="7" t="s">
        <v>39</v>
      </c>
      <c r="N22" t="str">
        <f t="shared" si="13"/>
        <v>Bundesliga  Bundesliga</v>
      </c>
      <c r="P22" t="str">
        <f t="shared" si="1"/>
        <v>Bundesliga  Bundesliga</v>
      </c>
      <c r="Q22">
        <f t="shared" si="2"/>
        <v>6</v>
      </c>
      <c r="R22" t="str">
        <f t="shared" si="3"/>
        <v>02.09.2018</v>
      </c>
      <c r="S22" t="str">
        <f t="shared" si="4"/>
        <v>2018</v>
      </c>
      <c r="T22" t="str">
        <f t="shared" si="5"/>
        <v>09</v>
      </c>
      <c r="U22" t="str">
        <f t="shared" si="6"/>
        <v>So</v>
      </c>
      <c r="V22" s="1">
        <f t="shared" si="7"/>
        <v>0.70833333333333337</v>
      </c>
      <c r="W22" s="2">
        <f t="shared" si="14"/>
        <v>14487</v>
      </c>
      <c r="X22" s="2"/>
      <c r="Y22" s="2"/>
      <c r="Z22" s="4" t="str">
        <f t="shared" si="9"/>
        <v>SK Sturm Graz</v>
      </c>
      <c r="AA22" s="4" t="str">
        <f t="shared" si="10"/>
        <v>SK Rapid Wien</v>
      </c>
      <c r="AB22" t="str">
        <f t="shared" si="11"/>
        <v>1</v>
      </c>
      <c r="AC22" t="str">
        <f t="shared" si="12"/>
        <v>1</v>
      </c>
    </row>
    <row r="23" spans="1:29" x14ac:dyDescent="0.3">
      <c r="A23">
        <v>7</v>
      </c>
      <c r="B23" t="s">
        <v>96</v>
      </c>
      <c r="C23" s="1">
        <v>0.70833333333333337</v>
      </c>
      <c r="D23" t="s">
        <v>18</v>
      </c>
      <c r="E23" t="s">
        <v>97</v>
      </c>
      <c r="F23" t="s">
        <v>21</v>
      </c>
      <c r="G23" t="s">
        <v>87</v>
      </c>
      <c r="H23" s="3" t="s">
        <v>66</v>
      </c>
      <c r="I23" t="s">
        <v>255</v>
      </c>
      <c r="J23" s="2">
        <v>26</v>
      </c>
      <c r="K23" s="7" t="s">
        <v>41</v>
      </c>
      <c r="N23" t="str">
        <f t="shared" si="13"/>
        <v/>
      </c>
      <c r="P23" t="str">
        <f t="shared" si="1"/>
        <v>Bundesliga  Bundesliga</v>
      </c>
      <c r="Q23">
        <f t="shared" si="2"/>
        <v>7</v>
      </c>
      <c r="R23" t="str">
        <f t="shared" si="3"/>
        <v>16.09.2018</v>
      </c>
      <c r="S23" t="str">
        <f t="shared" si="4"/>
        <v>2018</v>
      </c>
      <c r="T23" t="str">
        <f t="shared" si="5"/>
        <v>09</v>
      </c>
      <c r="U23" t="str">
        <f t="shared" si="6"/>
        <v>So</v>
      </c>
      <c r="V23" s="1">
        <f t="shared" si="7"/>
        <v>0.70833333333333337</v>
      </c>
      <c r="W23" s="2">
        <f t="shared" si="14"/>
        <v>26000</v>
      </c>
      <c r="X23" s="2"/>
      <c r="Y23" s="2"/>
      <c r="Z23" s="4" t="str">
        <f t="shared" si="9"/>
        <v>SK Rapid Wien</v>
      </c>
      <c r="AA23" s="4" t="str">
        <f t="shared" si="10"/>
        <v>FK Austria Wien</v>
      </c>
      <c r="AB23" t="str">
        <f t="shared" si="11"/>
        <v>0</v>
      </c>
      <c r="AC23" t="str">
        <f t="shared" si="12"/>
        <v>1</v>
      </c>
    </row>
    <row r="24" spans="1:29" hidden="1" x14ac:dyDescent="0.3">
      <c r="A24" t="s">
        <v>19</v>
      </c>
      <c r="C24" s="1"/>
      <c r="H24" s="3"/>
      <c r="J24" s="2"/>
      <c r="N24" t="str">
        <f t="shared" si="13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s="1" t="str">
        <f t="shared" si="7"/>
        <v/>
      </c>
      <c r="W24" s="2" t="str">
        <f t="shared" si="14"/>
        <v/>
      </c>
      <c r="X24" s="2"/>
      <c r="Y24" s="2"/>
      <c r="Z24" s="4" t="str">
        <f t="shared" si="9"/>
        <v/>
      </c>
      <c r="AA24" s="4" t="str">
        <f t="shared" si="10"/>
        <v/>
      </c>
      <c r="AB24" t="str">
        <f t="shared" si="11"/>
        <v/>
      </c>
      <c r="AC24" t="str">
        <f t="shared" si="12"/>
        <v/>
      </c>
    </row>
    <row r="25" spans="1:29" x14ac:dyDescent="0.3">
      <c r="A25" t="s">
        <v>262</v>
      </c>
      <c r="B25" t="s">
        <v>191</v>
      </c>
      <c r="C25" s="1">
        <v>0.78819444444444453</v>
      </c>
      <c r="D25" t="s">
        <v>18</v>
      </c>
      <c r="E25" t="s">
        <v>97</v>
      </c>
      <c r="F25" t="s">
        <v>263</v>
      </c>
      <c r="G25" t="s">
        <v>263</v>
      </c>
      <c r="H25" s="3" t="s">
        <v>66</v>
      </c>
      <c r="I25" t="s">
        <v>255</v>
      </c>
      <c r="J25" s="2">
        <v>21.4</v>
      </c>
      <c r="K25" s="7" t="s">
        <v>45</v>
      </c>
      <c r="N25" t="str">
        <f t="shared" si="13"/>
        <v/>
      </c>
      <c r="P25" t="str">
        <f t="shared" si="1"/>
        <v/>
      </c>
      <c r="Q25" t="str">
        <f t="shared" si="2"/>
        <v>Gruppe G</v>
      </c>
      <c r="R25" t="str">
        <f t="shared" si="3"/>
        <v>20.09.2018</v>
      </c>
      <c r="S25" t="str">
        <f t="shared" si="4"/>
        <v>2018</v>
      </c>
      <c r="T25" t="str">
        <f t="shared" si="5"/>
        <v>09</v>
      </c>
      <c r="U25" t="str">
        <f t="shared" si="6"/>
        <v>Do</v>
      </c>
      <c r="V25" s="1">
        <f t="shared" si="7"/>
        <v>0.78819444444444453</v>
      </c>
      <c r="W25" s="2">
        <f t="shared" si="14"/>
        <v>21400</v>
      </c>
      <c r="X25" s="2"/>
      <c r="Y25" s="2"/>
      <c r="Z25" s="4" t="str">
        <f t="shared" si="9"/>
        <v>SK Rapid Wien</v>
      </c>
      <c r="AA25" s="4" t="str">
        <f t="shared" si="10"/>
        <v>Spartak Moskau</v>
      </c>
      <c r="AB25" t="str">
        <f t="shared" si="11"/>
        <v>2</v>
      </c>
      <c r="AC25" t="str">
        <f t="shared" si="12"/>
        <v>0</v>
      </c>
    </row>
    <row r="26" spans="1:29" hidden="1" x14ac:dyDescent="0.3">
      <c r="A26" t="s">
        <v>10</v>
      </c>
      <c r="C26" s="1"/>
      <c r="H26" s="3"/>
      <c r="J26" s="2"/>
      <c r="N26" t="str">
        <f t="shared" si="13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s="1" t="str">
        <f t="shared" si="7"/>
        <v/>
      </c>
      <c r="W26" s="2" t="str">
        <f t="shared" si="14"/>
        <v/>
      </c>
      <c r="X26" s="2"/>
      <c r="Y26" s="2"/>
      <c r="Z26" s="4" t="str">
        <f t="shared" si="9"/>
        <v/>
      </c>
      <c r="AA26" s="4" t="str">
        <f t="shared" si="10"/>
        <v/>
      </c>
      <c r="AB26" t="str">
        <f t="shared" si="11"/>
        <v/>
      </c>
      <c r="AC26" t="str">
        <f t="shared" si="12"/>
        <v/>
      </c>
    </row>
    <row r="27" spans="1:29" x14ac:dyDescent="0.3">
      <c r="A27">
        <v>8</v>
      </c>
      <c r="B27" t="s">
        <v>98</v>
      </c>
      <c r="C27" s="1">
        <v>0.70833333333333337</v>
      </c>
      <c r="D27" t="s">
        <v>33</v>
      </c>
      <c r="E27" t="s">
        <v>91</v>
      </c>
      <c r="F27" t="s">
        <v>18</v>
      </c>
      <c r="G27" t="s">
        <v>97</v>
      </c>
      <c r="H27" s="3" t="s">
        <v>66</v>
      </c>
      <c r="I27" t="s">
        <v>255</v>
      </c>
      <c r="J27" s="2">
        <v>15.973000000000001</v>
      </c>
      <c r="K27" s="7" t="s">
        <v>44</v>
      </c>
      <c r="N27" t="str">
        <f t="shared" si="13"/>
        <v>Bundesliga  Bundesliga</v>
      </c>
      <c r="P27" t="str">
        <f t="shared" si="1"/>
        <v>Bundesliga  Bundesliga</v>
      </c>
      <c r="Q27">
        <f t="shared" si="2"/>
        <v>8</v>
      </c>
      <c r="R27" t="str">
        <f t="shared" si="3"/>
        <v>23.09.2018</v>
      </c>
      <c r="S27" t="str">
        <f t="shared" si="4"/>
        <v>2018</v>
      </c>
      <c r="T27" t="str">
        <f t="shared" si="5"/>
        <v>09</v>
      </c>
      <c r="U27" t="str">
        <f t="shared" si="6"/>
        <v>So</v>
      </c>
      <c r="V27" s="1">
        <f t="shared" si="7"/>
        <v>0.70833333333333337</v>
      </c>
      <c r="W27" s="2">
        <f t="shared" si="14"/>
        <v>15973</v>
      </c>
      <c r="X27" s="2"/>
      <c r="Y27" s="2"/>
      <c r="Z27" s="4" t="str">
        <f t="shared" si="9"/>
        <v>Red Bull Salzburg</v>
      </c>
      <c r="AA27" s="4" t="str">
        <f t="shared" si="10"/>
        <v>SK Rapid Wien</v>
      </c>
      <c r="AB27" t="str">
        <f t="shared" si="11"/>
        <v>2</v>
      </c>
      <c r="AC27" t="str">
        <f t="shared" si="12"/>
        <v>1</v>
      </c>
    </row>
    <row r="28" spans="1:29" hidden="1" x14ac:dyDescent="0.3">
      <c r="A28" t="s">
        <v>8</v>
      </c>
      <c r="C28" s="1"/>
      <c r="H28" s="3"/>
      <c r="N28" t="str">
        <f t="shared" si="13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s="1" t="str">
        <f t="shared" si="7"/>
        <v/>
      </c>
      <c r="W28" s="2" t="str">
        <f t="shared" si="14"/>
        <v/>
      </c>
      <c r="X28" s="2"/>
      <c r="Y28" s="2"/>
      <c r="Z28" s="4" t="str">
        <f t="shared" si="9"/>
        <v/>
      </c>
      <c r="AA28" s="4" t="str">
        <f t="shared" si="10"/>
        <v/>
      </c>
      <c r="AB28" t="str">
        <f t="shared" si="11"/>
        <v/>
      </c>
      <c r="AC28" t="str">
        <f t="shared" si="12"/>
        <v/>
      </c>
    </row>
    <row r="29" spans="1:29" x14ac:dyDescent="0.3">
      <c r="A29" t="s">
        <v>7</v>
      </c>
      <c r="B29" t="s">
        <v>99</v>
      </c>
      <c r="C29" s="1">
        <v>0.77083333333333337</v>
      </c>
      <c r="D29" t="s">
        <v>20</v>
      </c>
      <c r="E29" t="s">
        <v>20</v>
      </c>
      <c r="F29" t="s">
        <v>18</v>
      </c>
      <c r="G29" t="s">
        <v>97</v>
      </c>
      <c r="H29" s="3" t="s">
        <v>66</v>
      </c>
      <c r="I29" t="s">
        <v>255</v>
      </c>
      <c r="J29" s="2">
        <v>5.3</v>
      </c>
      <c r="K29" s="7" t="s">
        <v>264</v>
      </c>
      <c r="N29" t="str">
        <f t="shared" si="13"/>
        <v>ÖFB-Cup  ÖFB-Cup</v>
      </c>
      <c r="P29" t="str">
        <f t="shared" si="1"/>
        <v>ÖFB-Cup  ÖFB-Cup</v>
      </c>
      <c r="Q29" t="str">
        <f t="shared" si="2"/>
        <v>2.Runde</v>
      </c>
      <c r="R29" t="str">
        <f t="shared" si="3"/>
        <v>26.09.2018</v>
      </c>
      <c r="S29" t="str">
        <f t="shared" si="4"/>
        <v>2018</v>
      </c>
      <c r="T29" t="str">
        <f t="shared" si="5"/>
        <v>09</v>
      </c>
      <c r="U29" t="str">
        <f t="shared" si="6"/>
        <v>Mi</v>
      </c>
      <c r="V29" s="1">
        <f t="shared" si="7"/>
        <v>0.77083333333333337</v>
      </c>
      <c r="W29" s="2">
        <f t="shared" si="14"/>
        <v>5300</v>
      </c>
      <c r="X29" s="2"/>
      <c r="Y29" s="2"/>
      <c r="Z29" s="4" t="str">
        <f t="shared" si="9"/>
        <v>SV Mattersburg</v>
      </c>
      <c r="AA29" s="4" t="str">
        <f t="shared" si="10"/>
        <v>SK Rapid Wien</v>
      </c>
      <c r="AB29" t="str">
        <f t="shared" si="11"/>
        <v>4</v>
      </c>
      <c r="AC29" t="str">
        <f t="shared" si="12"/>
        <v>.</v>
      </c>
    </row>
    <row r="30" spans="1:29" hidden="1" x14ac:dyDescent="0.3">
      <c r="A30" t="s">
        <v>10</v>
      </c>
      <c r="C30" s="1"/>
      <c r="H30" s="3"/>
      <c r="N30" t="str">
        <f t="shared" si="13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s="1" t="str">
        <f t="shared" si="7"/>
        <v/>
      </c>
      <c r="W30" s="2" t="str">
        <f t="shared" si="14"/>
        <v/>
      </c>
      <c r="X30" s="2"/>
      <c r="Y30" s="2"/>
      <c r="Z30" s="4" t="str">
        <f t="shared" si="9"/>
        <v/>
      </c>
      <c r="AA30" s="4" t="str">
        <f t="shared" si="10"/>
        <v/>
      </c>
      <c r="AB30" t="str">
        <f t="shared" si="11"/>
        <v/>
      </c>
      <c r="AC30" t="str">
        <f t="shared" si="12"/>
        <v/>
      </c>
    </row>
    <row r="31" spans="1:29" x14ac:dyDescent="0.3">
      <c r="A31">
        <v>9</v>
      </c>
      <c r="B31" t="s">
        <v>193</v>
      </c>
      <c r="C31" s="1">
        <v>0.70833333333333337</v>
      </c>
      <c r="D31" t="s">
        <v>18</v>
      </c>
      <c r="E31" t="s">
        <v>97</v>
      </c>
      <c r="F31" t="s">
        <v>16</v>
      </c>
      <c r="G31" t="s">
        <v>16</v>
      </c>
      <c r="H31" s="3" t="s">
        <v>66</v>
      </c>
      <c r="I31" t="s">
        <v>255</v>
      </c>
      <c r="J31" s="2">
        <v>15.8</v>
      </c>
      <c r="K31" s="7" t="s">
        <v>38</v>
      </c>
      <c r="N31" t="str">
        <f t="shared" si="13"/>
        <v>Bundesliga  Bundesliga</v>
      </c>
      <c r="P31" t="str">
        <f t="shared" si="1"/>
        <v>Bundesliga  Bundesliga</v>
      </c>
      <c r="Q31">
        <f t="shared" si="2"/>
        <v>9</v>
      </c>
      <c r="R31" t="str">
        <f t="shared" si="3"/>
        <v>29.09.2018</v>
      </c>
      <c r="S31" t="str">
        <f t="shared" si="4"/>
        <v>2018</v>
      </c>
      <c r="T31" t="str">
        <f t="shared" si="5"/>
        <v>09</v>
      </c>
      <c r="U31" t="str">
        <f t="shared" si="6"/>
        <v>Sa</v>
      </c>
      <c r="V31" s="1">
        <f t="shared" si="7"/>
        <v>0.70833333333333337</v>
      </c>
      <c r="W31" s="2">
        <f t="shared" si="14"/>
        <v>15800</v>
      </c>
      <c r="X31" s="2"/>
      <c r="Y31" s="2"/>
      <c r="Z31" s="4" t="str">
        <f t="shared" si="9"/>
        <v>SK Rapid Wien</v>
      </c>
      <c r="AA31" s="4" t="str">
        <f t="shared" si="10"/>
        <v>SKN St. Pölten</v>
      </c>
      <c r="AB31" t="str">
        <f t="shared" si="11"/>
        <v>0</v>
      </c>
      <c r="AC31" t="str">
        <f t="shared" si="12"/>
        <v>2</v>
      </c>
    </row>
    <row r="32" spans="1:29" hidden="1" x14ac:dyDescent="0.3">
      <c r="A32" t="s">
        <v>19</v>
      </c>
      <c r="C32" s="1"/>
      <c r="H32" s="3"/>
      <c r="N32" t="str">
        <f t="shared" si="13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6"/>
        <v/>
      </c>
      <c r="V32" s="1" t="str">
        <f t="shared" si="7"/>
        <v/>
      </c>
      <c r="W32" s="2" t="str">
        <f t="shared" si="14"/>
        <v/>
      </c>
      <c r="X32" s="2"/>
      <c r="Y32" s="2"/>
      <c r="Z32" s="4" t="str">
        <f t="shared" si="9"/>
        <v/>
      </c>
      <c r="AA32" s="4" t="str">
        <f t="shared" si="10"/>
        <v/>
      </c>
      <c r="AB32" t="str">
        <f t="shared" si="11"/>
        <v/>
      </c>
      <c r="AC32" t="str">
        <f t="shared" si="12"/>
        <v/>
      </c>
    </row>
    <row r="33" spans="1:29" x14ac:dyDescent="0.3">
      <c r="A33" t="s">
        <v>262</v>
      </c>
      <c r="B33" t="s">
        <v>194</v>
      </c>
      <c r="C33" s="1">
        <v>0.875</v>
      </c>
      <c r="D33" t="s">
        <v>265</v>
      </c>
      <c r="E33" t="s">
        <v>265</v>
      </c>
      <c r="F33" t="s">
        <v>18</v>
      </c>
      <c r="G33" t="s">
        <v>97</v>
      </c>
      <c r="H33" s="3" t="s">
        <v>66</v>
      </c>
      <c r="I33" t="s">
        <v>244</v>
      </c>
      <c r="J33" s="2">
        <v>47.542999999999999</v>
      </c>
      <c r="K33" s="7" t="s">
        <v>74</v>
      </c>
      <c r="N33" t="str">
        <f t="shared" si="13"/>
        <v/>
      </c>
      <c r="P33" t="str">
        <f t="shared" si="1"/>
        <v/>
      </c>
      <c r="Q33" t="str">
        <f t="shared" si="2"/>
        <v>Gruppe G</v>
      </c>
      <c r="R33" t="str">
        <f t="shared" si="3"/>
        <v>04.10.2018</v>
      </c>
      <c r="S33" t="str">
        <f t="shared" si="4"/>
        <v>2018</v>
      </c>
      <c r="T33" t="str">
        <f t="shared" si="5"/>
        <v>10</v>
      </c>
      <c r="U33" t="str">
        <f t="shared" si="6"/>
        <v>Do</v>
      </c>
      <c r="V33" s="1">
        <f t="shared" si="7"/>
        <v>0.875</v>
      </c>
      <c r="W33" s="2">
        <f t="shared" si="14"/>
        <v>47543</v>
      </c>
      <c r="X33" s="2"/>
      <c r="Y33" s="2"/>
      <c r="Z33" s="4" t="str">
        <f t="shared" si="9"/>
        <v>Glasgow Rangers</v>
      </c>
      <c r="AA33" s="4" t="str">
        <f t="shared" si="10"/>
        <v>SK Rapid Wien</v>
      </c>
      <c r="AB33" t="str">
        <f t="shared" si="11"/>
        <v>3</v>
      </c>
      <c r="AC33" t="str">
        <f t="shared" si="12"/>
        <v>1</v>
      </c>
    </row>
    <row r="34" spans="1:29" hidden="1" x14ac:dyDescent="0.3">
      <c r="A34" t="s">
        <v>10</v>
      </c>
      <c r="C34" s="1"/>
      <c r="H34" s="3"/>
      <c r="N34" t="str">
        <f t="shared" si="13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 t="str">
        <f t="shared" si="5"/>
        <v/>
      </c>
      <c r="U34" t="str">
        <f t="shared" si="6"/>
        <v/>
      </c>
      <c r="V34" s="1" t="str">
        <f t="shared" si="7"/>
        <v/>
      </c>
      <c r="W34" s="2" t="str">
        <f t="shared" si="14"/>
        <v/>
      </c>
      <c r="X34" s="2"/>
      <c r="Y34" s="2"/>
      <c r="Z34" s="4" t="str">
        <f t="shared" si="9"/>
        <v/>
      </c>
      <c r="AA34" s="4" t="str">
        <f t="shared" si="10"/>
        <v/>
      </c>
      <c r="AB34" t="str">
        <f t="shared" si="11"/>
        <v/>
      </c>
      <c r="AC34" t="str">
        <f t="shared" si="12"/>
        <v/>
      </c>
    </row>
    <row r="35" spans="1:29" x14ac:dyDescent="0.3">
      <c r="A35">
        <v>10</v>
      </c>
      <c r="B35" t="s">
        <v>163</v>
      </c>
      <c r="C35" s="1">
        <v>0.60416666666666663</v>
      </c>
      <c r="D35" t="s">
        <v>18</v>
      </c>
      <c r="E35" t="s">
        <v>97</v>
      </c>
      <c r="F35" t="s">
        <v>20</v>
      </c>
      <c r="G35" t="s">
        <v>20</v>
      </c>
      <c r="H35" s="3" t="s">
        <v>66</v>
      </c>
      <c r="I35" t="s">
        <v>244</v>
      </c>
      <c r="J35" s="2">
        <v>18.2</v>
      </c>
      <c r="K35" s="7" t="s">
        <v>42</v>
      </c>
      <c r="N35" t="str">
        <f t="shared" si="13"/>
        <v>Bundesliga  Bundesliga</v>
      </c>
      <c r="P35" t="str">
        <f t="shared" si="1"/>
        <v>Bundesliga  Bundesliga</v>
      </c>
      <c r="Q35">
        <f t="shared" si="2"/>
        <v>10</v>
      </c>
      <c r="R35" t="str">
        <f t="shared" si="3"/>
        <v>07.10.2018</v>
      </c>
      <c r="S35" t="str">
        <f t="shared" si="4"/>
        <v>2018</v>
      </c>
      <c r="T35" t="str">
        <f t="shared" si="5"/>
        <v>10</v>
      </c>
      <c r="U35" t="str">
        <f t="shared" si="6"/>
        <v>So</v>
      </c>
      <c r="V35" s="1">
        <f t="shared" si="7"/>
        <v>0.60416666666666663</v>
      </c>
      <c r="W35" s="2">
        <f t="shared" si="14"/>
        <v>18200</v>
      </c>
      <c r="X35" s="2"/>
      <c r="Y35" s="2"/>
      <c r="Z35" s="4" t="str">
        <f t="shared" si="9"/>
        <v>SK Rapid Wien</v>
      </c>
      <c r="AA35" s="4" t="str">
        <f t="shared" si="10"/>
        <v>SV Mattersburg</v>
      </c>
      <c r="AB35" t="str">
        <f t="shared" si="11"/>
        <v>1</v>
      </c>
      <c r="AC35" t="str">
        <f t="shared" si="12"/>
        <v>0</v>
      </c>
    </row>
    <row r="36" spans="1:29" x14ac:dyDescent="0.3">
      <c r="A36">
        <v>11</v>
      </c>
      <c r="B36" t="s">
        <v>196</v>
      </c>
      <c r="C36" s="1">
        <v>0.70833333333333337</v>
      </c>
      <c r="D36" t="s">
        <v>80</v>
      </c>
      <c r="E36" t="s">
        <v>80</v>
      </c>
      <c r="F36" t="s">
        <v>18</v>
      </c>
      <c r="G36" t="s">
        <v>97</v>
      </c>
      <c r="H36" s="3" t="s">
        <v>66</v>
      </c>
      <c r="I36" t="s">
        <v>244</v>
      </c>
      <c r="J36" s="2">
        <v>5.024</v>
      </c>
      <c r="K36" s="7" t="s">
        <v>37</v>
      </c>
      <c r="N36" t="str">
        <f t="shared" si="13"/>
        <v/>
      </c>
      <c r="P36" t="str">
        <f t="shared" si="1"/>
        <v>Bundesliga  Bundesliga</v>
      </c>
      <c r="Q36">
        <f t="shared" si="2"/>
        <v>11</v>
      </c>
      <c r="R36" t="str">
        <f t="shared" si="3"/>
        <v>20.10.2018</v>
      </c>
      <c r="S36" t="str">
        <f t="shared" si="4"/>
        <v>2018</v>
      </c>
      <c r="T36" t="str">
        <f t="shared" si="5"/>
        <v>10</v>
      </c>
      <c r="U36" t="str">
        <f t="shared" si="6"/>
        <v>Sa</v>
      </c>
      <c r="V36" s="1">
        <f t="shared" si="7"/>
        <v>0.70833333333333337</v>
      </c>
      <c r="W36" s="2">
        <f t="shared" si="14"/>
        <v>5024</v>
      </c>
      <c r="X36" s="2"/>
      <c r="Y36" s="2"/>
      <c r="Z36" s="4" t="str">
        <f t="shared" si="9"/>
        <v>TSV Hartberg</v>
      </c>
      <c r="AA36" s="4" t="str">
        <f t="shared" si="10"/>
        <v>SK Rapid Wien</v>
      </c>
      <c r="AB36" t="str">
        <f t="shared" si="11"/>
        <v>3</v>
      </c>
      <c r="AC36" t="str">
        <f t="shared" si="12"/>
        <v>0</v>
      </c>
    </row>
    <row r="37" spans="1:29" hidden="1" x14ac:dyDescent="0.3">
      <c r="A37" t="s">
        <v>19</v>
      </c>
      <c r="C37" s="1"/>
      <c r="H37" s="3"/>
      <c r="J37" s="2"/>
      <c r="N37" t="str">
        <f t="shared" ref="N37:N63" si="15">IF(A36=$A$2,A36,IF(A36=$A$4,A36,IF(A36=$A$6,A36,IF(A36=$A$12,A36,IF(A36=$A$28,A36,IF(A36=$A$19,A36,""))))))</f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 t="str">
        <f t="shared" si="5"/>
        <v/>
      </c>
      <c r="U37" t="str">
        <f t="shared" si="6"/>
        <v/>
      </c>
      <c r="V37" s="1" t="str">
        <f t="shared" si="7"/>
        <v/>
      </c>
      <c r="W37" s="2" t="str">
        <f t="shared" si="14"/>
        <v/>
      </c>
      <c r="X37" s="2"/>
      <c r="Y37" s="2"/>
      <c r="Z37" s="4" t="str">
        <f t="shared" si="9"/>
        <v/>
      </c>
      <c r="AA37" s="4" t="str">
        <f t="shared" si="10"/>
        <v/>
      </c>
      <c r="AB37" t="str">
        <f t="shared" si="11"/>
        <v/>
      </c>
      <c r="AC37" t="str">
        <f t="shared" si="12"/>
        <v/>
      </c>
    </row>
    <row r="38" spans="1:29" x14ac:dyDescent="0.3">
      <c r="A38" t="s">
        <v>262</v>
      </c>
      <c r="B38" t="s">
        <v>197</v>
      </c>
      <c r="C38" s="1">
        <v>0.875</v>
      </c>
      <c r="D38" t="s">
        <v>266</v>
      </c>
      <c r="E38" t="s">
        <v>266</v>
      </c>
      <c r="F38" t="s">
        <v>18</v>
      </c>
      <c r="G38" t="s">
        <v>97</v>
      </c>
      <c r="H38" s="3" t="s">
        <v>67</v>
      </c>
      <c r="I38" t="s">
        <v>244</v>
      </c>
      <c r="J38" s="2">
        <v>14.157999999999999</v>
      </c>
      <c r="K38" s="7" t="s">
        <v>161</v>
      </c>
      <c r="N38" t="str">
        <f t="shared" si="15"/>
        <v/>
      </c>
      <c r="P38" t="str">
        <f t="shared" si="1"/>
        <v/>
      </c>
      <c r="Q38" t="str">
        <f t="shared" si="2"/>
        <v>Gruppe G</v>
      </c>
      <c r="R38" t="str">
        <f t="shared" si="3"/>
        <v>25.10.2018</v>
      </c>
      <c r="S38" t="str">
        <f t="shared" si="4"/>
        <v>2018</v>
      </c>
      <c r="T38" t="str">
        <f t="shared" si="5"/>
        <v>10</v>
      </c>
      <c r="U38" t="str">
        <f t="shared" si="6"/>
        <v>Do</v>
      </c>
      <c r="V38" s="1">
        <f t="shared" si="7"/>
        <v>0.875</v>
      </c>
      <c r="W38" s="2">
        <f t="shared" si="14"/>
        <v>14158</v>
      </c>
      <c r="X38" s="2"/>
      <c r="Y38" s="2"/>
      <c r="Z38" s="4" t="str">
        <f t="shared" si="9"/>
        <v>FC Villarreal</v>
      </c>
      <c r="AA38" s="4" t="str">
        <f t="shared" si="10"/>
        <v>SK Rapid Wien</v>
      </c>
      <c r="AB38" t="str">
        <f t="shared" si="11"/>
        <v>5</v>
      </c>
      <c r="AC38" t="str">
        <f t="shared" si="12"/>
        <v>0</v>
      </c>
    </row>
    <row r="39" spans="1:29" hidden="1" x14ac:dyDescent="0.3">
      <c r="A39" t="s">
        <v>10</v>
      </c>
      <c r="C39" s="1"/>
      <c r="H39" s="3"/>
      <c r="J39" s="2"/>
      <c r="N39" t="str">
        <f t="shared" si="15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 t="str">
        <f t="shared" si="5"/>
        <v/>
      </c>
      <c r="U39" t="str">
        <f t="shared" si="6"/>
        <v/>
      </c>
      <c r="V39" s="1" t="str">
        <f t="shared" si="7"/>
        <v/>
      </c>
      <c r="W39" s="2" t="str">
        <f t="shared" si="14"/>
        <v/>
      </c>
      <c r="X39" s="2"/>
      <c r="Y39" s="2"/>
      <c r="Z39" s="4" t="str">
        <f t="shared" si="9"/>
        <v/>
      </c>
      <c r="AA39" s="4" t="str">
        <f t="shared" si="10"/>
        <v/>
      </c>
      <c r="AB39" t="str">
        <f t="shared" si="11"/>
        <v/>
      </c>
      <c r="AC39" t="str">
        <f t="shared" si="12"/>
        <v/>
      </c>
    </row>
    <row r="40" spans="1:29" x14ac:dyDescent="0.3">
      <c r="A40">
        <v>12</v>
      </c>
      <c r="B40" t="s">
        <v>199</v>
      </c>
      <c r="C40" s="1">
        <v>0.60416666666666663</v>
      </c>
      <c r="D40" t="s">
        <v>18</v>
      </c>
      <c r="E40" t="s">
        <v>97</v>
      </c>
      <c r="F40" t="s">
        <v>13</v>
      </c>
      <c r="G40" t="s">
        <v>93</v>
      </c>
      <c r="H40" s="3" t="s">
        <v>66</v>
      </c>
      <c r="I40" t="s">
        <v>244</v>
      </c>
      <c r="J40" s="2">
        <v>14.6</v>
      </c>
      <c r="K40" s="7" t="s">
        <v>45</v>
      </c>
      <c r="N40" t="str">
        <f t="shared" si="15"/>
        <v>Bundesliga  Bundesliga</v>
      </c>
      <c r="P40" t="str">
        <f t="shared" si="1"/>
        <v>Bundesliga  Bundesliga</v>
      </c>
      <c r="Q40">
        <f t="shared" si="2"/>
        <v>12</v>
      </c>
      <c r="R40" t="str">
        <f t="shared" si="3"/>
        <v>28.10.2018</v>
      </c>
      <c r="S40" t="str">
        <f t="shared" si="4"/>
        <v>2018</v>
      </c>
      <c r="T40" t="str">
        <f t="shared" si="5"/>
        <v>10</v>
      </c>
      <c r="U40" t="str">
        <f t="shared" si="6"/>
        <v>So</v>
      </c>
      <c r="V40" s="1">
        <f t="shared" si="7"/>
        <v>0.60416666666666663</v>
      </c>
      <c r="W40" s="2">
        <f t="shared" si="14"/>
        <v>14600</v>
      </c>
      <c r="X40" s="2"/>
      <c r="Y40" s="2"/>
      <c r="Z40" s="4" t="str">
        <f t="shared" si="9"/>
        <v>SK Rapid Wien</v>
      </c>
      <c r="AA40" s="4" t="str">
        <f t="shared" si="10"/>
        <v>FC Admira Wacker Mödling</v>
      </c>
      <c r="AB40" t="str">
        <f t="shared" si="11"/>
        <v>2</v>
      </c>
      <c r="AC40" t="str">
        <f t="shared" si="12"/>
        <v>0</v>
      </c>
    </row>
    <row r="41" spans="1:29" hidden="1" x14ac:dyDescent="0.3">
      <c r="A41" t="s">
        <v>8</v>
      </c>
      <c r="C41" s="1"/>
      <c r="H41" s="3"/>
      <c r="N41" t="str">
        <f t="shared" si="15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 t="str">
        <f t="shared" si="5"/>
        <v/>
      </c>
      <c r="U41" t="str">
        <f t="shared" si="6"/>
        <v/>
      </c>
      <c r="V41" s="1" t="str">
        <f t="shared" si="7"/>
        <v/>
      </c>
      <c r="W41" s="2" t="str">
        <f t="shared" si="8"/>
        <v/>
      </c>
      <c r="X41" s="2"/>
      <c r="Y41" s="2"/>
      <c r="Z41" s="4" t="str">
        <f t="shared" si="9"/>
        <v/>
      </c>
      <c r="AA41" s="4" t="str">
        <f t="shared" si="10"/>
        <v/>
      </c>
      <c r="AB41" t="str">
        <f t="shared" si="11"/>
        <v/>
      </c>
      <c r="AC41" t="str">
        <f t="shared" si="12"/>
        <v/>
      </c>
    </row>
    <row r="42" spans="1:29" x14ac:dyDescent="0.3">
      <c r="A42" t="s">
        <v>22</v>
      </c>
      <c r="B42" t="s">
        <v>200</v>
      </c>
      <c r="C42" s="1">
        <v>0.75</v>
      </c>
      <c r="D42" t="s">
        <v>11</v>
      </c>
      <c r="E42" t="s">
        <v>11</v>
      </c>
      <c r="F42" t="s">
        <v>18</v>
      </c>
      <c r="G42" t="s">
        <v>97</v>
      </c>
      <c r="H42" s="3" t="s">
        <v>66</v>
      </c>
      <c r="I42" t="s">
        <v>244</v>
      </c>
      <c r="J42" s="2">
        <v>3.7549999999999999</v>
      </c>
      <c r="K42" s="7" t="s">
        <v>36</v>
      </c>
      <c r="N42" t="str">
        <f t="shared" si="15"/>
        <v>ÖFB-Cup  ÖFB-Cup</v>
      </c>
      <c r="P42" t="str">
        <f t="shared" si="1"/>
        <v>ÖFB-Cup  ÖFB-Cup</v>
      </c>
      <c r="Q42" t="str">
        <f t="shared" si="2"/>
        <v>Achtelfinale</v>
      </c>
      <c r="R42" t="str">
        <f t="shared" si="3"/>
        <v>31.10.2018</v>
      </c>
      <c r="S42" t="str">
        <f t="shared" si="4"/>
        <v>2018</v>
      </c>
      <c r="T42" t="str">
        <f t="shared" si="5"/>
        <v>10</v>
      </c>
      <c r="U42" t="str">
        <f t="shared" si="6"/>
        <v>Mi</v>
      </c>
      <c r="V42" s="1">
        <f t="shared" si="7"/>
        <v>0.75</v>
      </c>
      <c r="W42" s="2">
        <f t="shared" ref="W42:W43" si="16">IF(AND(J42&lt;&gt;"",J42&lt;100),J42*1000,IF(AND(J42&lt;&gt;"",J42&gt;=100),J42,""))</f>
        <v>3755</v>
      </c>
      <c r="X42" s="2"/>
      <c r="Y42" s="2"/>
      <c r="Z42" s="4" t="str">
        <f t="shared" si="9"/>
        <v>Wolfsberger AC</v>
      </c>
      <c r="AA42" s="4" t="str">
        <f t="shared" si="10"/>
        <v>SK Rapid Wien</v>
      </c>
      <c r="AB42" t="str">
        <f t="shared" si="11"/>
        <v>0</v>
      </c>
      <c r="AC42" t="str">
        <f t="shared" si="12"/>
        <v>3</v>
      </c>
    </row>
    <row r="43" spans="1:29" hidden="1" x14ac:dyDescent="0.3">
      <c r="A43" t="s">
        <v>10</v>
      </c>
      <c r="C43" s="1"/>
      <c r="N43" t="str">
        <f t="shared" si="15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 t="str">
        <f t="shared" si="5"/>
        <v/>
      </c>
      <c r="U43" t="str">
        <f t="shared" si="6"/>
        <v/>
      </c>
      <c r="V43" s="1" t="str">
        <f t="shared" si="7"/>
        <v/>
      </c>
      <c r="W43" s="2" t="str">
        <f t="shared" si="16"/>
        <v/>
      </c>
      <c r="X43" s="2"/>
      <c r="Y43" s="2"/>
      <c r="Z43" s="4" t="str">
        <f t="shared" si="9"/>
        <v/>
      </c>
      <c r="AA43" s="4" t="str">
        <f t="shared" si="10"/>
        <v/>
      </c>
      <c r="AB43" t="str">
        <f t="shared" si="11"/>
        <v/>
      </c>
      <c r="AC43" t="str">
        <f t="shared" si="12"/>
        <v/>
      </c>
    </row>
    <row r="44" spans="1:29" x14ac:dyDescent="0.3">
      <c r="A44">
        <v>13</v>
      </c>
      <c r="B44" t="s">
        <v>101</v>
      </c>
      <c r="C44" s="1">
        <v>0.70833333333333337</v>
      </c>
      <c r="D44" t="s">
        <v>14</v>
      </c>
      <c r="E44" t="s">
        <v>81</v>
      </c>
      <c r="F44" t="s">
        <v>18</v>
      </c>
      <c r="G44" t="s">
        <v>97</v>
      </c>
      <c r="H44" t="s">
        <v>66</v>
      </c>
      <c r="I44" t="s">
        <v>244</v>
      </c>
      <c r="J44" s="2">
        <v>5.0380000000000003</v>
      </c>
      <c r="K44" s="7" t="s">
        <v>72</v>
      </c>
      <c r="N44" t="str">
        <f t="shared" si="15"/>
        <v>Bundesliga  Bundesliga</v>
      </c>
      <c r="P44" t="str">
        <f t="shared" si="1"/>
        <v>Bundesliga  Bundesliga</v>
      </c>
      <c r="Q44">
        <f t="shared" si="2"/>
        <v>13</v>
      </c>
      <c r="R44" t="str">
        <f t="shared" si="3"/>
        <v>04.11.2018</v>
      </c>
      <c r="S44" t="str">
        <f t="shared" si="4"/>
        <v>2018</v>
      </c>
      <c r="T44" t="str">
        <f t="shared" si="5"/>
        <v>11</v>
      </c>
      <c r="U44" t="str">
        <f t="shared" si="6"/>
        <v>So</v>
      </c>
      <c r="V44" s="1">
        <f t="shared" si="7"/>
        <v>0.70833333333333337</v>
      </c>
      <c r="W44" s="2">
        <f t="shared" si="8"/>
        <v>5038</v>
      </c>
      <c r="X44" s="2"/>
      <c r="Y44" s="2"/>
      <c r="Z44" s="4" t="str">
        <f t="shared" si="9"/>
        <v>SC Rheindorf Altach</v>
      </c>
      <c r="AA44" s="4" t="str">
        <f t="shared" si="10"/>
        <v>SK Rapid Wien</v>
      </c>
      <c r="AB44" t="str">
        <f t="shared" si="11"/>
        <v>2</v>
      </c>
      <c r="AC44" t="str">
        <f t="shared" si="12"/>
        <v>2</v>
      </c>
    </row>
    <row r="45" spans="1:29" hidden="1" x14ac:dyDescent="0.3">
      <c r="A45" t="s">
        <v>19</v>
      </c>
      <c r="C45" s="1"/>
      <c r="N45" t="str">
        <f t="shared" si="15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 t="str">
        <f t="shared" si="5"/>
        <v/>
      </c>
      <c r="U45" t="str">
        <f t="shared" si="6"/>
        <v/>
      </c>
      <c r="V45" s="1" t="str">
        <f t="shared" si="7"/>
        <v/>
      </c>
      <c r="W45" s="2" t="str">
        <f t="shared" si="8"/>
        <v/>
      </c>
      <c r="X45" s="2"/>
      <c r="Y45" s="2"/>
      <c r="Z45" s="4" t="str">
        <f t="shared" si="9"/>
        <v/>
      </c>
      <c r="AA45" s="4" t="str">
        <f t="shared" si="10"/>
        <v/>
      </c>
      <c r="AB45" t="str">
        <f t="shared" si="11"/>
        <v/>
      </c>
      <c r="AC45" t="str">
        <f t="shared" si="12"/>
        <v/>
      </c>
    </row>
    <row r="46" spans="1:29" x14ac:dyDescent="0.3">
      <c r="A46" t="s">
        <v>262</v>
      </c>
      <c r="B46" t="s">
        <v>202</v>
      </c>
      <c r="C46" s="1">
        <v>0.78819444444444453</v>
      </c>
      <c r="D46" t="s">
        <v>18</v>
      </c>
      <c r="E46" t="s">
        <v>97</v>
      </c>
      <c r="F46" t="s">
        <v>266</v>
      </c>
      <c r="G46" t="s">
        <v>266</v>
      </c>
      <c r="H46" t="s">
        <v>66</v>
      </c>
      <c r="I46" t="s">
        <v>244</v>
      </c>
      <c r="J46" s="2">
        <v>22.1</v>
      </c>
      <c r="K46" s="7" t="s">
        <v>40</v>
      </c>
      <c r="N46" t="str">
        <f t="shared" si="15"/>
        <v/>
      </c>
      <c r="P46" t="str">
        <f t="shared" si="1"/>
        <v/>
      </c>
      <c r="Q46" t="str">
        <f t="shared" si="2"/>
        <v>Gruppe G</v>
      </c>
      <c r="R46" t="str">
        <f t="shared" si="3"/>
        <v>08.11.2018</v>
      </c>
      <c r="S46" t="str">
        <f t="shared" si="4"/>
        <v>2018</v>
      </c>
      <c r="T46" t="str">
        <f t="shared" si="5"/>
        <v>11</v>
      </c>
      <c r="U46" t="str">
        <f t="shared" si="6"/>
        <v>Do</v>
      </c>
      <c r="V46" s="1">
        <f t="shared" si="7"/>
        <v>0.78819444444444453</v>
      </c>
      <c r="W46" s="2">
        <f t="shared" si="8"/>
        <v>22100</v>
      </c>
      <c r="X46" s="2"/>
      <c r="Y46" s="2"/>
      <c r="Z46" s="4" t="str">
        <f t="shared" si="9"/>
        <v>SK Rapid Wien</v>
      </c>
      <c r="AA46" s="4" t="str">
        <f t="shared" si="10"/>
        <v>FC Villarreal</v>
      </c>
      <c r="AB46" t="str">
        <f t="shared" si="11"/>
        <v>0</v>
      </c>
      <c r="AC46" t="str">
        <f t="shared" si="12"/>
        <v>0</v>
      </c>
    </row>
    <row r="47" spans="1:29" hidden="1" x14ac:dyDescent="0.3">
      <c r="A47" t="s">
        <v>10</v>
      </c>
      <c r="C47" s="1"/>
      <c r="N47" t="str">
        <f t="shared" si="15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 t="str">
        <f t="shared" si="5"/>
        <v/>
      </c>
      <c r="U47" t="str">
        <f t="shared" si="6"/>
        <v/>
      </c>
      <c r="V47" s="1" t="str">
        <f t="shared" si="7"/>
        <v/>
      </c>
      <c r="W47" s="2" t="str">
        <f t="shared" si="8"/>
        <v/>
      </c>
      <c r="X47" s="2"/>
      <c r="Y47" s="2"/>
      <c r="Z47" s="4" t="str">
        <f t="shared" si="9"/>
        <v/>
      </c>
      <c r="AA47" s="4" t="str">
        <f t="shared" si="10"/>
        <v/>
      </c>
      <c r="AB47" t="str">
        <f t="shared" si="11"/>
        <v/>
      </c>
      <c r="AC47" t="str">
        <f t="shared" si="12"/>
        <v/>
      </c>
    </row>
    <row r="48" spans="1:29" x14ac:dyDescent="0.3">
      <c r="A48">
        <v>14</v>
      </c>
      <c r="B48" t="s">
        <v>102</v>
      </c>
      <c r="C48" s="1">
        <v>0.60416666666666663</v>
      </c>
      <c r="D48" t="s">
        <v>11</v>
      </c>
      <c r="E48" t="s">
        <v>11</v>
      </c>
      <c r="F48" t="s">
        <v>18</v>
      </c>
      <c r="G48" t="s">
        <v>97</v>
      </c>
      <c r="H48" t="s">
        <v>66</v>
      </c>
      <c r="I48" t="s">
        <v>244</v>
      </c>
      <c r="J48" s="2">
        <v>5.444</v>
      </c>
      <c r="K48" s="7" t="s">
        <v>74</v>
      </c>
      <c r="N48" t="str">
        <f t="shared" si="15"/>
        <v>Bundesliga  Bundesliga</v>
      </c>
      <c r="P48" t="str">
        <f t="shared" si="1"/>
        <v>Bundesliga  Bundesliga</v>
      </c>
      <c r="Q48">
        <f t="shared" si="2"/>
        <v>14</v>
      </c>
      <c r="R48" t="str">
        <f t="shared" si="3"/>
        <v>11.11.2018</v>
      </c>
      <c r="S48" t="str">
        <f t="shared" si="4"/>
        <v>2018</v>
      </c>
      <c r="T48" t="str">
        <f t="shared" si="5"/>
        <v>11</v>
      </c>
      <c r="U48" t="str">
        <f t="shared" si="6"/>
        <v>So</v>
      </c>
      <c r="V48" s="1">
        <f t="shared" si="7"/>
        <v>0.60416666666666663</v>
      </c>
      <c r="W48" s="2">
        <f t="shared" si="8"/>
        <v>5444</v>
      </c>
      <c r="X48" s="2"/>
      <c r="Y48" s="2"/>
      <c r="Z48" s="4" t="str">
        <f t="shared" si="9"/>
        <v>Wolfsberger AC</v>
      </c>
      <c r="AA48" s="4" t="str">
        <f t="shared" si="10"/>
        <v>SK Rapid Wien</v>
      </c>
      <c r="AB48" t="str">
        <f t="shared" si="11"/>
        <v>3</v>
      </c>
      <c r="AC48" t="str">
        <f t="shared" si="12"/>
        <v>1</v>
      </c>
    </row>
    <row r="49" spans="1:29" x14ac:dyDescent="0.3">
      <c r="A49">
        <v>15</v>
      </c>
      <c r="B49" t="s">
        <v>164</v>
      </c>
      <c r="C49" s="1">
        <v>0.70833333333333337</v>
      </c>
      <c r="D49" t="s">
        <v>18</v>
      </c>
      <c r="E49" t="s">
        <v>97</v>
      </c>
      <c r="F49" t="s">
        <v>12</v>
      </c>
      <c r="G49" t="s">
        <v>12</v>
      </c>
      <c r="H49" t="s">
        <v>66</v>
      </c>
      <c r="I49" t="s">
        <v>244</v>
      </c>
      <c r="J49" s="2">
        <v>17.600000000000001</v>
      </c>
      <c r="K49" s="7" t="s">
        <v>41</v>
      </c>
      <c r="N49" t="str">
        <f t="shared" si="15"/>
        <v/>
      </c>
      <c r="P49" t="str">
        <f t="shared" si="1"/>
        <v>Bundesliga  Bundesliga</v>
      </c>
      <c r="Q49">
        <f t="shared" si="2"/>
        <v>15</v>
      </c>
      <c r="R49" t="str">
        <f t="shared" si="3"/>
        <v>25.11.2018</v>
      </c>
      <c r="S49" t="str">
        <f t="shared" si="4"/>
        <v>2018</v>
      </c>
      <c r="T49" t="str">
        <f t="shared" si="5"/>
        <v>11</v>
      </c>
      <c r="U49" t="str">
        <f t="shared" si="6"/>
        <v>So</v>
      </c>
      <c r="V49" s="1">
        <f t="shared" si="7"/>
        <v>0.70833333333333337</v>
      </c>
      <c r="W49" s="2">
        <f t="shared" si="8"/>
        <v>17600</v>
      </c>
      <c r="X49" s="2"/>
      <c r="Y49" s="2"/>
      <c r="Z49" s="4" t="str">
        <f t="shared" si="9"/>
        <v>SK Rapid Wien</v>
      </c>
      <c r="AA49" s="4" t="str">
        <f t="shared" si="10"/>
        <v>LASK</v>
      </c>
      <c r="AB49" t="str">
        <f t="shared" si="11"/>
        <v>0</v>
      </c>
      <c r="AC49" t="str">
        <f t="shared" si="12"/>
        <v>1</v>
      </c>
    </row>
    <row r="50" spans="1:29" hidden="1" x14ac:dyDescent="0.3">
      <c r="A50" t="s">
        <v>19</v>
      </c>
      <c r="C50" s="1"/>
      <c r="H50" s="3"/>
      <c r="J50" s="2"/>
      <c r="N50" t="str">
        <f t="shared" si="15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 t="shared" si="6"/>
        <v/>
      </c>
      <c r="V50" s="1" t="str">
        <f t="shared" si="7"/>
        <v/>
      </c>
      <c r="W50" s="2" t="str">
        <f t="shared" si="8"/>
        <v/>
      </c>
      <c r="X50" s="2"/>
      <c r="Y50" s="2"/>
      <c r="Z50" s="4" t="str">
        <f t="shared" si="9"/>
        <v/>
      </c>
      <c r="AA50" s="4" t="str">
        <f t="shared" si="10"/>
        <v/>
      </c>
      <c r="AB50" t="str">
        <f t="shared" si="11"/>
        <v/>
      </c>
      <c r="AC50" t="str">
        <f t="shared" si="12"/>
        <v/>
      </c>
    </row>
    <row r="51" spans="1:29" x14ac:dyDescent="0.3">
      <c r="A51" t="s">
        <v>262</v>
      </c>
      <c r="B51" t="s">
        <v>203</v>
      </c>
      <c r="C51" s="1">
        <v>0.70138888888888884</v>
      </c>
      <c r="D51" t="s">
        <v>263</v>
      </c>
      <c r="E51" t="s">
        <v>263</v>
      </c>
      <c r="F51" t="s">
        <v>18</v>
      </c>
      <c r="G51" t="s">
        <v>97</v>
      </c>
      <c r="H51" t="s">
        <v>66</v>
      </c>
      <c r="I51" t="s">
        <v>244</v>
      </c>
      <c r="J51" s="2">
        <v>20.739000000000001</v>
      </c>
      <c r="K51" s="7" t="s">
        <v>43</v>
      </c>
      <c r="N51" t="str">
        <f t="shared" si="15"/>
        <v/>
      </c>
      <c r="P51" t="str">
        <f t="shared" si="1"/>
        <v/>
      </c>
      <c r="Q51" t="str">
        <f t="shared" si="2"/>
        <v>Gruppe G</v>
      </c>
      <c r="R51" t="str">
        <f t="shared" si="3"/>
        <v>29.11.2018</v>
      </c>
      <c r="S51" t="str">
        <f t="shared" si="4"/>
        <v>2018</v>
      </c>
      <c r="T51" t="str">
        <f t="shared" si="5"/>
        <v>11</v>
      </c>
      <c r="U51" t="str">
        <f t="shared" si="6"/>
        <v>Do</v>
      </c>
      <c r="V51" s="1">
        <f t="shared" si="7"/>
        <v>0.70138888888888884</v>
      </c>
      <c r="W51" s="2">
        <f t="shared" si="8"/>
        <v>20739</v>
      </c>
      <c r="X51" s="2"/>
      <c r="Y51" s="2"/>
      <c r="Z51" s="4" t="str">
        <f t="shared" si="9"/>
        <v>Spartak Moskau</v>
      </c>
      <c r="AA51" s="4" t="str">
        <f t="shared" si="10"/>
        <v>SK Rapid Wien</v>
      </c>
      <c r="AB51" t="str">
        <f t="shared" si="11"/>
        <v>1</v>
      </c>
      <c r="AC51" t="str">
        <f t="shared" si="12"/>
        <v>2</v>
      </c>
    </row>
    <row r="52" spans="1:29" hidden="1" x14ac:dyDescent="0.3">
      <c r="A52" t="s">
        <v>10</v>
      </c>
      <c r="C52" s="1"/>
      <c r="H52" s="3"/>
      <c r="J52" s="2"/>
      <c r="N52" t="str">
        <f t="shared" si="15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s="1" t="str">
        <f t="shared" si="7"/>
        <v/>
      </c>
      <c r="W52" s="2" t="str">
        <f t="shared" si="8"/>
        <v/>
      </c>
      <c r="X52" s="2"/>
      <c r="Y52" s="2"/>
      <c r="Z52" s="4" t="str">
        <f t="shared" si="9"/>
        <v/>
      </c>
      <c r="AA52" s="4" t="str">
        <f t="shared" si="10"/>
        <v/>
      </c>
      <c r="AB52" t="str">
        <f t="shared" si="11"/>
        <v/>
      </c>
      <c r="AC52" t="str">
        <f t="shared" si="12"/>
        <v/>
      </c>
    </row>
    <row r="53" spans="1:29" x14ac:dyDescent="0.3">
      <c r="A53">
        <v>16</v>
      </c>
      <c r="B53" t="s">
        <v>165</v>
      </c>
      <c r="C53" s="1">
        <v>0.60416666666666663</v>
      </c>
      <c r="D53" t="s">
        <v>89</v>
      </c>
      <c r="E53" t="s">
        <v>90</v>
      </c>
      <c r="F53" t="s">
        <v>18</v>
      </c>
      <c r="G53" t="s">
        <v>97</v>
      </c>
      <c r="H53" t="s">
        <v>66</v>
      </c>
      <c r="I53" t="s">
        <v>244</v>
      </c>
      <c r="J53" s="2">
        <v>7.665</v>
      </c>
      <c r="K53" s="7" t="s">
        <v>41</v>
      </c>
      <c r="N53" t="str">
        <f t="shared" si="15"/>
        <v>Bundesliga  Bundesliga</v>
      </c>
      <c r="P53" t="str">
        <f t="shared" si="1"/>
        <v>Bundesliga  Bundesliga</v>
      </c>
      <c r="Q53">
        <f t="shared" si="2"/>
        <v>16</v>
      </c>
      <c r="R53" t="str">
        <f t="shared" si="3"/>
        <v>02.12.2018</v>
      </c>
      <c r="S53" t="str">
        <f t="shared" si="4"/>
        <v>2018</v>
      </c>
      <c r="T53" t="str">
        <f t="shared" si="5"/>
        <v>12</v>
      </c>
      <c r="U53" t="str">
        <f t="shared" si="6"/>
        <v>So</v>
      </c>
      <c r="V53" s="1">
        <f t="shared" si="7"/>
        <v>0.60416666666666663</v>
      </c>
      <c r="W53" s="2">
        <f t="shared" si="8"/>
        <v>7665</v>
      </c>
      <c r="X53" s="2"/>
      <c r="Y53" s="2"/>
      <c r="Z53" s="4" t="str">
        <f t="shared" si="9"/>
        <v>FC Wacker Innsbruck</v>
      </c>
      <c r="AA53" s="4" t="str">
        <f t="shared" si="10"/>
        <v>SK Rapid Wien</v>
      </c>
      <c r="AB53" t="str">
        <f t="shared" si="11"/>
        <v>0</v>
      </c>
      <c r="AC53" t="str">
        <f t="shared" si="12"/>
        <v>1</v>
      </c>
    </row>
    <row r="54" spans="1:29" x14ac:dyDescent="0.3">
      <c r="A54">
        <v>17</v>
      </c>
      <c r="B54" t="s">
        <v>103</v>
      </c>
      <c r="C54" s="1">
        <v>0.70833333333333337</v>
      </c>
      <c r="D54" t="s">
        <v>18</v>
      </c>
      <c r="E54" t="s">
        <v>97</v>
      </c>
      <c r="F54" t="s">
        <v>17</v>
      </c>
      <c r="G54" t="s">
        <v>76</v>
      </c>
      <c r="H54" t="s">
        <v>66</v>
      </c>
      <c r="I54" t="s">
        <v>244</v>
      </c>
      <c r="J54" s="2">
        <v>17.7</v>
      </c>
      <c r="K54" s="7" t="s">
        <v>40</v>
      </c>
      <c r="N54" t="str">
        <f t="shared" si="15"/>
        <v/>
      </c>
      <c r="P54" t="str">
        <f t="shared" si="1"/>
        <v>Bundesliga  Bundesliga</v>
      </c>
      <c r="Q54">
        <f t="shared" si="2"/>
        <v>17</v>
      </c>
      <c r="R54" t="str">
        <f t="shared" si="3"/>
        <v>09.12.2018</v>
      </c>
      <c r="S54" t="str">
        <f t="shared" si="4"/>
        <v>2018</v>
      </c>
      <c r="T54" t="str">
        <f t="shared" si="5"/>
        <v>12</v>
      </c>
      <c r="U54" t="str">
        <f t="shared" si="6"/>
        <v>So</v>
      </c>
      <c r="V54" s="1">
        <f t="shared" si="7"/>
        <v>0.70833333333333337</v>
      </c>
      <c r="W54" s="2">
        <f t="shared" si="8"/>
        <v>17700</v>
      </c>
      <c r="X54" s="2"/>
      <c r="Y54" s="2"/>
      <c r="Z54" s="4" t="str">
        <f t="shared" si="9"/>
        <v>SK Rapid Wien</v>
      </c>
      <c r="AA54" s="4" t="str">
        <f t="shared" si="10"/>
        <v>SK Sturm Graz</v>
      </c>
      <c r="AB54" t="str">
        <f t="shared" si="11"/>
        <v>0</v>
      </c>
      <c r="AC54" t="str">
        <f t="shared" si="12"/>
        <v>0</v>
      </c>
    </row>
    <row r="55" spans="1:29" hidden="1" x14ac:dyDescent="0.3">
      <c r="A55" t="s">
        <v>19</v>
      </c>
      <c r="C55" s="1"/>
      <c r="J55" s="2"/>
      <c r="N55" t="str">
        <f t="shared" si="15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 t="shared" si="6"/>
        <v/>
      </c>
      <c r="V55" s="1" t="str">
        <f t="shared" si="7"/>
        <v/>
      </c>
      <c r="W55" s="2" t="str">
        <f t="shared" si="8"/>
        <v/>
      </c>
      <c r="X55" s="2"/>
      <c r="Y55" s="2"/>
      <c r="Z55" s="4" t="str">
        <f t="shared" si="9"/>
        <v/>
      </c>
      <c r="AA55" s="4" t="str">
        <f t="shared" si="10"/>
        <v/>
      </c>
      <c r="AB55" t="str">
        <f t="shared" si="11"/>
        <v/>
      </c>
      <c r="AC55" t="str">
        <f t="shared" si="12"/>
        <v/>
      </c>
    </row>
    <row r="56" spans="1:29" x14ac:dyDescent="0.3">
      <c r="A56" t="s">
        <v>262</v>
      </c>
      <c r="B56" t="s">
        <v>204</v>
      </c>
      <c r="C56" s="1">
        <v>0.78819444444444453</v>
      </c>
      <c r="D56" t="s">
        <v>18</v>
      </c>
      <c r="E56" t="s">
        <v>97</v>
      </c>
      <c r="F56" t="s">
        <v>265</v>
      </c>
      <c r="G56" t="s">
        <v>265</v>
      </c>
      <c r="H56" t="s">
        <v>66</v>
      </c>
      <c r="I56" t="s">
        <v>244</v>
      </c>
      <c r="J56">
        <v>23.85</v>
      </c>
      <c r="K56" s="7" t="s">
        <v>42</v>
      </c>
      <c r="N56" t="str">
        <f t="shared" si="15"/>
        <v/>
      </c>
      <c r="P56" t="str">
        <f t="shared" si="1"/>
        <v/>
      </c>
      <c r="Q56" t="str">
        <f t="shared" si="2"/>
        <v>Gruppe G</v>
      </c>
      <c r="R56" t="str">
        <f t="shared" si="3"/>
        <v>13.12.2018</v>
      </c>
      <c r="S56" t="str">
        <f t="shared" si="4"/>
        <v>2018</v>
      </c>
      <c r="T56" t="str">
        <f t="shared" si="5"/>
        <v>12</v>
      </c>
      <c r="U56" t="str">
        <f t="shared" si="6"/>
        <v>Do</v>
      </c>
      <c r="V56" s="1">
        <f t="shared" si="7"/>
        <v>0.78819444444444453</v>
      </c>
      <c r="W56" s="2">
        <f t="shared" si="8"/>
        <v>23850</v>
      </c>
      <c r="X56" s="2"/>
      <c r="Y56" s="2"/>
      <c r="Z56" s="4" t="str">
        <f t="shared" si="9"/>
        <v>SK Rapid Wien</v>
      </c>
      <c r="AA56" s="4" t="str">
        <f t="shared" si="10"/>
        <v>Glasgow Rangers</v>
      </c>
      <c r="AB56" t="str">
        <f t="shared" si="11"/>
        <v>1</v>
      </c>
      <c r="AC56" t="str">
        <f t="shared" si="12"/>
        <v>0</v>
      </c>
    </row>
    <row r="57" spans="1:29" hidden="1" x14ac:dyDescent="0.3">
      <c r="A57" t="s">
        <v>10</v>
      </c>
      <c r="C57" s="1"/>
      <c r="J57" s="2"/>
      <c r="N57" t="str">
        <f t="shared" si="15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 t="shared" si="6"/>
        <v/>
      </c>
      <c r="V57" s="1" t="str">
        <f t="shared" si="7"/>
        <v/>
      </c>
      <c r="W57" s="2" t="str">
        <f t="shared" si="8"/>
        <v/>
      </c>
      <c r="X57" s="2"/>
      <c r="Y57" s="2"/>
      <c r="Z57" s="4" t="str">
        <f t="shared" si="9"/>
        <v/>
      </c>
      <c r="AA57" s="4" t="str">
        <f t="shared" si="10"/>
        <v/>
      </c>
      <c r="AB57" t="str">
        <f t="shared" si="11"/>
        <v/>
      </c>
      <c r="AC57" t="str">
        <f t="shared" si="12"/>
        <v/>
      </c>
    </row>
    <row r="58" spans="1:29" x14ac:dyDescent="0.3">
      <c r="A58">
        <v>18</v>
      </c>
      <c r="B58" t="s">
        <v>104</v>
      </c>
      <c r="C58" s="1">
        <v>0.70833333333333337</v>
      </c>
      <c r="D58" t="s">
        <v>21</v>
      </c>
      <c r="E58" t="s">
        <v>87</v>
      </c>
      <c r="F58" t="s">
        <v>18</v>
      </c>
      <c r="G58" t="s">
        <v>97</v>
      </c>
      <c r="H58" t="s">
        <v>66</v>
      </c>
      <c r="I58" t="s">
        <v>244</v>
      </c>
      <c r="J58" s="2">
        <v>16.582000000000001</v>
      </c>
      <c r="K58" s="7" t="s">
        <v>105</v>
      </c>
      <c r="N58" t="str">
        <f t="shared" si="15"/>
        <v>Bundesliga  Bundesliga</v>
      </c>
      <c r="P58" t="str">
        <f t="shared" si="1"/>
        <v>Bundesliga  Bundesliga</v>
      </c>
      <c r="Q58">
        <f t="shared" si="2"/>
        <v>18</v>
      </c>
      <c r="R58" t="str">
        <f t="shared" si="3"/>
        <v>16.12.2018</v>
      </c>
      <c r="S58" t="str">
        <f t="shared" si="4"/>
        <v>2018</v>
      </c>
      <c r="T58" t="str">
        <f t="shared" si="5"/>
        <v>12</v>
      </c>
      <c r="U58" t="str">
        <f t="shared" si="6"/>
        <v>So</v>
      </c>
      <c r="V58" s="1">
        <f t="shared" si="7"/>
        <v>0.70833333333333337</v>
      </c>
      <c r="W58" s="2">
        <f t="shared" si="8"/>
        <v>16582</v>
      </c>
      <c r="X58" s="2"/>
      <c r="Y58" s="2"/>
      <c r="Z58" s="4" t="str">
        <f t="shared" si="9"/>
        <v>FK Austria Wien</v>
      </c>
      <c r="AA58" s="4" t="str">
        <f t="shared" si="10"/>
        <v>SK Rapid Wien</v>
      </c>
      <c r="AB58" t="str">
        <f t="shared" si="11"/>
        <v>6</v>
      </c>
      <c r="AC58" t="str">
        <f t="shared" si="12"/>
        <v>1</v>
      </c>
    </row>
    <row r="59" spans="1:29" hidden="1" x14ac:dyDescent="0.3">
      <c r="A59" t="s">
        <v>19</v>
      </c>
      <c r="C59" s="1"/>
      <c r="J59" s="2"/>
      <c r="N59" t="str">
        <f t="shared" si="15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 t="shared" si="6"/>
        <v/>
      </c>
      <c r="V59" s="1" t="str">
        <f t="shared" si="7"/>
        <v/>
      </c>
      <c r="W59" s="2" t="str">
        <f t="shared" si="8"/>
        <v/>
      </c>
      <c r="X59" s="2"/>
      <c r="Y59" s="2"/>
      <c r="Z59" s="4" t="str">
        <f t="shared" si="9"/>
        <v/>
      </c>
      <c r="AA59" s="4" t="str">
        <f t="shared" si="10"/>
        <v/>
      </c>
      <c r="AB59" t="str">
        <f t="shared" si="11"/>
        <v/>
      </c>
      <c r="AC59" t="str">
        <f t="shared" si="12"/>
        <v/>
      </c>
    </row>
    <row r="60" spans="1:29" x14ac:dyDescent="0.3">
      <c r="A60" t="s">
        <v>205</v>
      </c>
      <c r="B60" t="s">
        <v>206</v>
      </c>
      <c r="C60" s="1">
        <v>0.78819444444444453</v>
      </c>
      <c r="D60" t="s">
        <v>18</v>
      </c>
      <c r="E60" t="s">
        <v>97</v>
      </c>
      <c r="F60" t="s">
        <v>267</v>
      </c>
      <c r="G60" t="s">
        <v>267</v>
      </c>
      <c r="H60" t="s">
        <v>66</v>
      </c>
      <c r="I60" t="s">
        <v>244</v>
      </c>
      <c r="J60" s="2"/>
      <c r="K60" s="7" t="s">
        <v>41</v>
      </c>
      <c r="N60" t="str">
        <f t="shared" si="15"/>
        <v/>
      </c>
      <c r="P60" t="str">
        <f t="shared" si="1"/>
        <v/>
      </c>
      <c r="Q60" t="str">
        <f t="shared" si="2"/>
        <v>Zwischenrunde - Hinspiele</v>
      </c>
      <c r="R60" t="str">
        <f t="shared" si="3"/>
        <v>14.02.2019</v>
      </c>
      <c r="S60" t="str">
        <f t="shared" si="4"/>
        <v>2019</v>
      </c>
      <c r="T60" t="str">
        <f t="shared" si="5"/>
        <v>02</v>
      </c>
      <c r="U60" t="str">
        <f t="shared" si="6"/>
        <v>Do</v>
      </c>
      <c r="V60" s="1">
        <f t="shared" si="7"/>
        <v>0.78819444444444453</v>
      </c>
      <c r="W60" s="2" t="str">
        <f t="shared" si="8"/>
        <v/>
      </c>
      <c r="X60" s="2"/>
      <c r="Y60" s="2"/>
      <c r="Z60" s="4" t="str">
        <f t="shared" si="9"/>
        <v>SK Rapid Wien</v>
      </c>
      <c r="AA60" s="4" t="str">
        <f t="shared" si="10"/>
        <v>Inter Mailand</v>
      </c>
      <c r="AB60" t="str">
        <f t="shared" si="11"/>
        <v>0</v>
      </c>
      <c r="AC60" t="str">
        <f t="shared" si="12"/>
        <v>1</v>
      </c>
    </row>
    <row r="61" spans="1:29" hidden="1" x14ac:dyDescent="0.3">
      <c r="A61" t="s">
        <v>8</v>
      </c>
      <c r="C61" s="1"/>
      <c r="H61" s="3"/>
      <c r="J61" s="2"/>
      <c r="N61" t="str">
        <f t="shared" si="15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 t="shared" si="6"/>
        <v/>
      </c>
      <c r="V61" s="1" t="str">
        <f t="shared" si="7"/>
        <v/>
      </c>
      <c r="W61" s="2" t="str">
        <f t="shared" si="8"/>
        <v/>
      </c>
      <c r="X61" s="2"/>
      <c r="Y61" s="2"/>
      <c r="Z61" s="4" t="str">
        <f t="shared" si="9"/>
        <v/>
      </c>
      <c r="AA61" s="4" t="str">
        <f t="shared" si="10"/>
        <v/>
      </c>
      <c r="AB61" t="str">
        <f t="shared" si="11"/>
        <v/>
      </c>
      <c r="AC61" t="str">
        <f t="shared" si="12"/>
        <v/>
      </c>
    </row>
    <row r="62" spans="1:29" x14ac:dyDescent="0.3">
      <c r="A62" t="s">
        <v>106</v>
      </c>
      <c r="B62" t="s">
        <v>208</v>
      </c>
      <c r="C62" s="1">
        <v>0.71875</v>
      </c>
      <c r="D62" t="s">
        <v>18</v>
      </c>
      <c r="E62" t="s">
        <v>97</v>
      </c>
      <c r="F62" t="s">
        <v>80</v>
      </c>
      <c r="G62" t="s">
        <v>80</v>
      </c>
      <c r="H62" t="s">
        <v>66</v>
      </c>
      <c r="I62" t="s">
        <v>244</v>
      </c>
      <c r="J62" s="2">
        <v>12.7</v>
      </c>
      <c r="K62" s="7" t="s">
        <v>268</v>
      </c>
      <c r="N62" t="str">
        <f t="shared" si="15"/>
        <v>ÖFB-Cup  ÖFB-Cup</v>
      </c>
      <c r="P62" t="str">
        <f t="shared" si="1"/>
        <v>ÖFB-Cup  ÖFB-Cup</v>
      </c>
      <c r="Q62" t="str">
        <f t="shared" si="2"/>
        <v>Viertelfinale</v>
      </c>
      <c r="R62" t="str">
        <f t="shared" si="3"/>
        <v>17.02.2019</v>
      </c>
      <c r="S62" t="str">
        <f t="shared" si="4"/>
        <v>2019</v>
      </c>
      <c r="T62" t="str">
        <f t="shared" si="5"/>
        <v>02</v>
      </c>
      <c r="U62" t="str">
        <f t="shared" si="6"/>
        <v>So</v>
      </c>
      <c r="V62" s="1">
        <f t="shared" si="7"/>
        <v>0.71875</v>
      </c>
      <c r="W62" s="2">
        <f t="shared" si="8"/>
        <v>12700</v>
      </c>
      <c r="X62" s="2"/>
      <c r="Y62" s="2"/>
      <c r="Z62" s="4" t="str">
        <f t="shared" si="9"/>
        <v>SK Rapid Wien</v>
      </c>
      <c r="AA62" s="4" t="str">
        <f t="shared" si="10"/>
        <v>TSV Hartberg</v>
      </c>
      <c r="AB62" t="str">
        <f t="shared" si="11"/>
        <v>5</v>
      </c>
      <c r="AC62" t="str">
        <f t="shared" si="12"/>
        <v>2</v>
      </c>
    </row>
    <row r="63" spans="1:29" hidden="1" x14ac:dyDescent="0.3">
      <c r="A63" t="s">
        <v>19</v>
      </c>
      <c r="C63" s="1"/>
      <c r="J63" s="2"/>
      <c r="N63" t="str">
        <f t="shared" si="15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6"/>
        <v/>
      </c>
      <c r="V63" s="1" t="str">
        <f t="shared" si="7"/>
        <v/>
      </c>
      <c r="W63" s="2" t="str">
        <f t="shared" si="8"/>
        <v/>
      </c>
      <c r="X63" s="2"/>
      <c r="Y63" s="2"/>
      <c r="Z63" s="4" t="str">
        <f t="shared" si="9"/>
        <v/>
      </c>
      <c r="AA63" s="4" t="str">
        <f t="shared" si="10"/>
        <v/>
      </c>
      <c r="AB63" t="str">
        <f t="shared" si="11"/>
        <v/>
      </c>
      <c r="AC63" t="str">
        <f t="shared" si="12"/>
        <v/>
      </c>
    </row>
    <row r="64" spans="1:29" x14ac:dyDescent="0.3">
      <c r="A64" t="s">
        <v>209</v>
      </c>
      <c r="B64" t="s">
        <v>210</v>
      </c>
      <c r="C64" s="1">
        <v>0.875</v>
      </c>
      <c r="D64" t="s">
        <v>267</v>
      </c>
      <c r="E64" t="s">
        <v>267</v>
      </c>
      <c r="F64" t="s">
        <v>18</v>
      </c>
      <c r="G64" t="s">
        <v>97</v>
      </c>
      <c r="H64" s="3" t="s">
        <v>66</v>
      </c>
      <c r="I64" t="s">
        <v>244</v>
      </c>
      <c r="J64" s="2"/>
      <c r="K64" s="7" t="s">
        <v>95</v>
      </c>
      <c r="N64" t="str">
        <f t="shared" ref="N64:N77" si="17">IF(A63=$A$2,A63,IF(A63=$A$4,A63,IF(A63=$A$6,A63,IF(A63=$A$12,A63,IF(A63=$A$28,A63,IF(A63=$A$19,A63,""))))))</f>
        <v/>
      </c>
      <c r="P64" t="str">
        <f t="shared" si="1"/>
        <v/>
      </c>
      <c r="Q64" t="str">
        <f t="shared" si="2"/>
        <v>Zwischenrunde - Rückspiele</v>
      </c>
      <c r="R64" t="str">
        <f t="shared" si="3"/>
        <v>21.02.2019</v>
      </c>
      <c r="S64" t="str">
        <f t="shared" si="4"/>
        <v>2019</v>
      </c>
      <c r="T64" t="str">
        <f t="shared" si="5"/>
        <v>02</v>
      </c>
      <c r="U64" t="str">
        <f t="shared" si="6"/>
        <v>Do</v>
      </c>
      <c r="V64" s="1">
        <f t="shared" si="7"/>
        <v>0.875</v>
      </c>
      <c r="W64" s="2" t="str">
        <f t="shared" si="8"/>
        <v/>
      </c>
      <c r="X64" s="2"/>
      <c r="Y64" s="2"/>
      <c r="Z64" s="4" t="str">
        <f t="shared" si="9"/>
        <v>Inter Mailand</v>
      </c>
      <c r="AA64" s="4" t="str">
        <f t="shared" si="10"/>
        <v>SK Rapid Wien</v>
      </c>
      <c r="AB64" t="str">
        <f t="shared" si="11"/>
        <v>4</v>
      </c>
      <c r="AC64" t="str">
        <f t="shared" si="12"/>
        <v>0</v>
      </c>
    </row>
    <row r="65" spans="1:29" hidden="1" x14ac:dyDescent="0.3">
      <c r="A65" t="s">
        <v>10</v>
      </c>
      <c r="C65" s="1"/>
      <c r="J65" s="2"/>
      <c r="N65" t="str">
        <f t="shared" si="17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 t="shared" si="6"/>
        <v/>
      </c>
      <c r="V65" s="1" t="str">
        <f t="shared" si="7"/>
        <v/>
      </c>
      <c r="W65" s="2" t="str">
        <f t="shared" si="8"/>
        <v/>
      </c>
      <c r="X65" s="2"/>
      <c r="Y65" s="2"/>
      <c r="Z65" s="4" t="str">
        <f t="shared" si="9"/>
        <v/>
      </c>
      <c r="AA65" s="4" t="str">
        <f t="shared" si="10"/>
        <v/>
      </c>
      <c r="AB65" t="str">
        <f t="shared" si="11"/>
        <v/>
      </c>
      <c r="AC65" t="str">
        <f t="shared" si="12"/>
        <v/>
      </c>
    </row>
    <row r="66" spans="1:29" x14ac:dyDescent="0.3">
      <c r="A66">
        <v>19</v>
      </c>
      <c r="B66" t="s">
        <v>166</v>
      </c>
      <c r="C66" s="1">
        <v>0.70833333333333337</v>
      </c>
      <c r="D66" t="s">
        <v>18</v>
      </c>
      <c r="E66" t="s">
        <v>97</v>
      </c>
      <c r="F66" t="s">
        <v>33</v>
      </c>
      <c r="G66" t="s">
        <v>91</v>
      </c>
      <c r="H66" t="s">
        <v>66</v>
      </c>
      <c r="I66" t="s">
        <v>244</v>
      </c>
      <c r="J66" s="2">
        <v>19.440000000000001</v>
      </c>
      <c r="K66" s="7" t="s">
        <v>45</v>
      </c>
      <c r="N66" t="str">
        <f t="shared" si="17"/>
        <v>Bundesliga  Bundesliga</v>
      </c>
      <c r="P66" t="str">
        <f t="shared" si="1"/>
        <v>Bundesliga  Bundesliga</v>
      </c>
      <c r="Q66">
        <f t="shared" si="2"/>
        <v>19</v>
      </c>
      <c r="R66" t="str">
        <f t="shared" si="3"/>
        <v>24.02.2019</v>
      </c>
      <c r="S66" t="str">
        <f t="shared" si="4"/>
        <v>2019</v>
      </c>
      <c r="T66" t="str">
        <f t="shared" si="5"/>
        <v>02</v>
      </c>
      <c r="U66" t="str">
        <f t="shared" si="6"/>
        <v>So</v>
      </c>
      <c r="V66" s="1">
        <f t="shared" si="7"/>
        <v>0.70833333333333337</v>
      </c>
      <c r="W66" s="2">
        <f t="shared" si="8"/>
        <v>19440</v>
      </c>
      <c r="X66" s="2"/>
      <c r="Y66" s="2"/>
      <c r="Z66" s="4" t="str">
        <f t="shared" si="9"/>
        <v>SK Rapid Wien</v>
      </c>
      <c r="AA66" s="4" t="str">
        <f t="shared" si="10"/>
        <v>Red Bull Salzburg</v>
      </c>
      <c r="AB66" t="str">
        <f t="shared" si="11"/>
        <v>2</v>
      </c>
      <c r="AC66" t="str">
        <f t="shared" si="12"/>
        <v>0</v>
      </c>
    </row>
    <row r="67" spans="1:29" x14ac:dyDescent="0.3">
      <c r="A67">
        <v>20</v>
      </c>
      <c r="B67" t="s">
        <v>211</v>
      </c>
      <c r="C67" s="1">
        <v>0.70833333333333337</v>
      </c>
      <c r="D67" t="s">
        <v>16</v>
      </c>
      <c r="E67" t="s">
        <v>16</v>
      </c>
      <c r="F67" t="s">
        <v>18</v>
      </c>
      <c r="G67" t="s">
        <v>97</v>
      </c>
      <c r="H67" t="s">
        <v>66</v>
      </c>
      <c r="I67" t="s">
        <v>244</v>
      </c>
      <c r="J67" s="2">
        <v>7.1950000000000003</v>
      </c>
      <c r="K67" s="7" t="s">
        <v>88</v>
      </c>
      <c r="N67" t="str">
        <f t="shared" si="17"/>
        <v/>
      </c>
      <c r="P67" t="str">
        <f t="shared" si="1"/>
        <v>Bundesliga  Bundesliga</v>
      </c>
      <c r="Q67">
        <f t="shared" si="2"/>
        <v>20</v>
      </c>
      <c r="R67" t="str">
        <f t="shared" si="3"/>
        <v>02.03.2019</v>
      </c>
      <c r="S67" t="str">
        <f t="shared" si="4"/>
        <v>2019</v>
      </c>
      <c r="T67" t="str">
        <f t="shared" si="5"/>
        <v>03</v>
      </c>
      <c r="U67" t="str">
        <f t="shared" si="6"/>
        <v>Sa</v>
      </c>
      <c r="V67" s="1">
        <f t="shared" si="7"/>
        <v>0.70833333333333337</v>
      </c>
      <c r="W67" s="2">
        <f t="shared" si="8"/>
        <v>7195</v>
      </c>
      <c r="X67" s="2"/>
      <c r="Y67" s="2"/>
      <c r="Z67" s="4" t="str">
        <f t="shared" si="9"/>
        <v>SKN St. Pölten</v>
      </c>
      <c r="AA67" s="4" t="str">
        <f t="shared" si="10"/>
        <v>SK Rapid Wien</v>
      </c>
      <c r="AB67" t="str">
        <f t="shared" si="11"/>
        <v>0</v>
      </c>
      <c r="AC67" t="str">
        <f t="shared" si="12"/>
        <v>4</v>
      </c>
    </row>
    <row r="68" spans="1:29" x14ac:dyDescent="0.3">
      <c r="A68">
        <v>21</v>
      </c>
      <c r="B68" t="s">
        <v>108</v>
      </c>
      <c r="C68" s="1">
        <v>0.70833333333333337</v>
      </c>
      <c r="D68" t="s">
        <v>20</v>
      </c>
      <c r="E68" t="s">
        <v>20</v>
      </c>
      <c r="F68" t="s">
        <v>18</v>
      </c>
      <c r="G68" t="s">
        <v>97</v>
      </c>
      <c r="H68" t="s">
        <v>66</v>
      </c>
      <c r="I68" t="s">
        <v>244</v>
      </c>
      <c r="J68" s="2">
        <v>10.199999999999999</v>
      </c>
      <c r="K68" s="7" t="s">
        <v>44</v>
      </c>
      <c r="N68" t="str">
        <f t="shared" si="17"/>
        <v/>
      </c>
      <c r="P68" t="str">
        <f t="shared" ref="P68:P100" si="18">IF(AND(Q68&lt;&gt;"",P67=""),N68,IF(AND(Q68&lt;&gt;"",P67&lt;&gt;""),P67,""))</f>
        <v>Bundesliga  Bundesliga</v>
      </c>
      <c r="Q68">
        <f t="shared" ref="Q68:Q100" si="19">IF(R68&lt;&gt;"",IF(N69="",A68,""),"")</f>
        <v>21</v>
      </c>
      <c r="R68" t="str">
        <f t="shared" ref="R68:R100" si="20">MID(B68,5,100)</f>
        <v>10.03.2019</v>
      </c>
      <c r="S68" t="str">
        <f t="shared" ref="S68:S100" si="21">RIGHT(B68,4)</f>
        <v>2019</v>
      </c>
      <c r="T68" t="str">
        <f t="shared" ref="T68:T100" si="22">MID(B68,8,2)</f>
        <v>03</v>
      </c>
      <c r="U68" t="str">
        <f t="shared" ref="U68:U100" si="23">LEFT(B68,2)</f>
        <v>So</v>
      </c>
      <c r="V68" s="1">
        <f t="shared" ref="V68:V100" si="24">IF(C68&lt;&gt;"",C68,"")</f>
        <v>0.70833333333333337</v>
      </c>
      <c r="W68" s="2">
        <f t="shared" ref="W68:W100" si="25">IF(J68&lt;&gt;"",J68*1000,"")</f>
        <v>10200</v>
      </c>
      <c r="X68" s="2"/>
      <c r="Y68" s="2"/>
      <c r="Z68" s="4" t="str">
        <f t="shared" ref="Z68:Z100" si="26">IF(D68&lt;&gt;"",D68,"")</f>
        <v>SV Mattersburg</v>
      </c>
      <c r="AA68" s="4" t="str">
        <f t="shared" ref="AA68:AA100" si="27">IF(F68&lt;&gt;"",F68,"")</f>
        <v>SK Rapid Wien</v>
      </c>
      <c r="AB68" t="str">
        <f t="shared" ref="AB68:AB100" si="28">LEFT(K68,1)</f>
        <v>2</v>
      </c>
      <c r="AC68" t="str">
        <f t="shared" ref="AC68:AC100" si="29">RIGHT(K68,1)</f>
        <v>1</v>
      </c>
    </row>
    <row r="69" spans="1:29" x14ac:dyDescent="0.3">
      <c r="A69">
        <v>22</v>
      </c>
      <c r="B69" t="s">
        <v>109</v>
      </c>
      <c r="C69" s="1">
        <v>0.70833333333333337</v>
      </c>
      <c r="D69" t="s">
        <v>18</v>
      </c>
      <c r="E69" t="s">
        <v>97</v>
      </c>
      <c r="F69" t="s">
        <v>80</v>
      </c>
      <c r="G69" t="s">
        <v>80</v>
      </c>
      <c r="H69" t="s">
        <v>66</v>
      </c>
      <c r="I69" t="s">
        <v>244</v>
      </c>
      <c r="J69" s="2">
        <v>19.2</v>
      </c>
      <c r="K69" s="7" t="s">
        <v>72</v>
      </c>
      <c r="N69" t="str">
        <f t="shared" si="17"/>
        <v/>
      </c>
      <c r="P69" t="str">
        <f t="shared" si="18"/>
        <v>Bundesliga  Bundesliga</v>
      </c>
      <c r="Q69">
        <f t="shared" si="19"/>
        <v>22</v>
      </c>
      <c r="R69" t="str">
        <f t="shared" si="20"/>
        <v>17.03.2019</v>
      </c>
      <c r="S69" t="str">
        <f t="shared" si="21"/>
        <v>2019</v>
      </c>
      <c r="T69" t="str">
        <f t="shared" si="22"/>
        <v>03</v>
      </c>
      <c r="U69" t="str">
        <f t="shared" si="23"/>
        <v>So</v>
      </c>
      <c r="V69" s="1">
        <f t="shared" si="24"/>
        <v>0.70833333333333337</v>
      </c>
      <c r="W69" s="2">
        <f t="shared" si="25"/>
        <v>19200</v>
      </c>
      <c r="X69" s="2"/>
      <c r="Y69" s="2"/>
      <c r="Z69" s="4" t="str">
        <f t="shared" si="26"/>
        <v>SK Rapid Wien</v>
      </c>
      <c r="AA69" s="4" t="str">
        <f t="shared" si="27"/>
        <v>TSV Hartberg</v>
      </c>
      <c r="AB69" t="str">
        <f t="shared" si="28"/>
        <v>2</v>
      </c>
      <c r="AC69" t="str">
        <f t="shared" si="29"/>
        <v>2</v>
      </c>
    </row>
    <row r="70" spans="1:29" x14ac:dyDescent="0.3">
      <c r="A70">
        <v>23</v>
      </c>
      <c r="B70" t="s">
        <v>269</v>
      </c>
      <c r="C70" s="1">
        <v>0.70833333333333337</v>
      </c>
      <c r="D70" t="s">
        <v>18</v>
      </c>
      <c r="E70" t="s">
        <v>97</v>
      </c>
      <c r="F70" t="s">
        <v>13</v>
      </c>
      <c r="G70" t="s">
        <v>93</v>
      </c>
      <c r="H70" t="s">
        <v>66</v>
      </c>
      <c r="I70" t="s">
        <v>244</v>
      </c>
      <c r="J70" s="2">
        <v>11.6</v>
      </c>
      <c r="K70" s="7" t="s">
        <v>37</v>
      </c>
      <c r="N70" t="str">
        <f t="shared" si="17"/>
        <v/>
      </c>
      <c r="P70" t="str">
        <f t="shared" si="18"/>
        <v>Bundesliga  Bundesliga</v>
      </c>
      <c r="Q70">
        <f t="shared" si="19"/>
        <v>23</v>
      </c>
      <c r="R70" t="str">
        <f t="shared" si="20"/>
        <v>30.03.2019</v>
      </c>
      <c r="S70" t="str">
        <f t="shared" si="21"/>
        <v>2019</v>
      </c>
      <c r="T70" t="str">
        <f t="shared" si="22"/>
        <v>03</v>
      </c>
      <c r="U70" t="str">
        <f t="shared" si="23"/>
        <v>Sa</v>
      </c>
      <c r="V70" s="1">
        <f t="shared" si="24"/>
        <v>0.70833333333333337</v>
      </c>
      <c r="W70" s="2">
        <f t="shared" si="25"/>
        <v>11600</v>
      </c>
      <c r="X70" s="2"/>
      <c r="Y70" s="2"/>
      <c r="Z70" s="4" t="str">
        <f t="shared" si="26"/>
        <v>SK Rapid Wien</v>
      </c>
      <c r="AA70" s="4" t="str">
        <f t="shared" si="27"/>
        <v>FC Admira Wacker Mödling</v>
      </c>
      <c r="AB70" t="str">
        <f t="shared" si="28"/>
        <v>3</v>
      </c>
      <c r="AC70" t="str">
        <f t="shared" si="29"/>
        <v>0</v>
      </c>
    </row>
    <row r="71" spans="1:29" hidden="1" x14ac:dyDescent="0.3">
      <c r="A71" t="s">
        <v>8</v>
      </c>
      <c r="C71" s="1"/>
      <c r="J71" s="2"/>
      <c r="N71" t="str">
        <f t="shared" si="17"/>
        <v/>
      </c>
      <c r="P71" t="str">
        <f t="shared" si="18"/>
        <v/>
      </c>
      <c r="Q71" t="str">
        <f t="shared" si="19"/>
        <v/>
      </c>
      <c r="R71" t="str">
        <f t="shared" si="20"/>
        <v/>
      </c>
      <c r="S71" t="str">
        <f t="shared" si="21"/>
        <v/>
      </c>
      <c r="T71" t="str">
        <f t="shared" si="22"/>
        <v/>
      </c>
      <c r="U71" t="str">
        <f t="shared" si="23"/>
        <v/>
      </c>
      <c r="V71" s="1" t="str">
        <f t="shared" si="24"/>
        <v/>
      </c>
      <c r="W71" s="2" t="str">
        <f t="shared" si="25"/>
        <v/>
      </c>
      <c r="X71" s="2"/>
      <c r="Y71" s="2"/>
      <c r="Z71" s="4" t="str">
        <f t="shared" si="26"/>
        <v/>
      </c>
      <c r="AA71" s="4" t="str">
        <f t="shared" si="27"/>
        <v/>
      </c>
      <c r="AB71" t="str">
        <f t="shared" si="28"/>
        <v/>
      </c>
      <c r="AC71" t="str">
        <f t="shared" si="29"/>
        <v/>
      </c>
    </row>
    <row r="72" spans="1:29" x14ac:dyDescent="0.3">
      <c r="A72" t="s">
        <v>213</v>
      </c>
      <c r="B72" t="s">
        <v>214</v>
      </c>
      <c r="C72" s="1">
        <v>0.85416666666666663</v>
      </c>
      <c r="D72" t="s">
        <v>12</v>
      </c>
      <c r="E72" t="s">
        <v>12</v>
      </c>
      <c r="F72" t="s">
        <v>18</v>
      </c>
      <c r="G72" t="s">
        <v>97</v>
      </c>
      <c r="H72" t="s">
        <v>66</v>
      </c>
      <c r="I72" t="s">
        <v>244</v>
      </c>
      <c r="J72" s="2">
        <v>6.0869999999999997</v>
      </c>
      <c r="K72" s="7" t="s">
        <v>264</v>
      </c>
      <c r="N72" t="str">
        <f t="shared" si="17"/>
        <v>ÖFB-Cup  ÖFB-Cup</v>
      </c>
      <c r="P72" t="str">
        <f t="shared" si="18"/>
        <v>ÖFB-Cup  ÖFB-Cup</v>
      </c>
      <c r="Q72" t="str">
        <f t="shared" si="19"/>
        <v>Halbfinale</v>
      </c>
      <c r="R72" t="str">
        <f t="shared" si="20"/>
        <v>03.04.2019</v>
      </c>
      <c r="S72" t="str">
        <f t="shared" si="21"/>
        <v>2019</v>
      </c>
      <c r="T72" t="str">
        <f t="shared" si="22"/>
        <v>04</v>
      </c>
      <c r="U72" t="str">
        <f t="shared" si="23"/>
        <v>Mi</v>
      </c>
      <c r="V72" s="1">
        <f t="shared" si="24"/>
        <v>0.85416666666666663</v>
      </c>
      <c r="W72" s="2">
        <f t="shared" si="25"/>
        <v>6087</v>
      </c>
      <c r="X72" s="2"/>
      <c r="Y72" s="2"/>
      <c r="Z72" s="4" t="str">
        <f t="shared" si="26"/>
        <v>LASK</v>
      </c>
      <c r="AA72" s="4" t="str">
        <f t="shared" si="27"/>
        <v>SK Rapid Wien</v>
      </c>
      <c r="AB72" t="str">
        <f t="shared" si="28"/>
        <v>4</v>
      </c>
      <c r="AC72" t="str">
        <f t="shared" si="29"/>
        <v>.</v>
      </c>
    </row>
    <row r="73" spans="1:29" hidden="1" x14ac:dyDescent="0.3">
      <c r="A73" t="s">
        <v>10</v>
      </c>
      <c r="C73" s="1"/>
      <c r="J73" s="2"/>
      <c r="N73" t="str">
        <f t="shared" si="17"/>
        <v/>
      </c>
      <c r="P73" t="str">
        <f t="shared" si="18"/>
        <v/>
      </c>
      <c r="Q73" t="str">
        <f t="shared" si="19"/>
        <v/>
      </c>
      <c r="R73" t="str">
        <f t="shared" si="20"/>
        <v/>
      </c>
      <c r="S73" t="str">
        <f t="shared" si="21"/>
        <v/>
      </c>
      <c r="T73" t="str">
        <f t="shared" si="22"/>
        <v/>
      </c>
      <c r="U73" t="str">
        <f t="shared" si="23"/>
        <v/>
      </c>
      <c r="V73" s="1" t="str">
        <f t="shared" si="24"/>
        <v/>
      </c>
      <c r="W73" s="2" t="str">
        <f t="shared" si="25"/>
        <v/>
      </c>
      <c r="X73" s="2"/>
      <c r="Y73" s="2"/>
      <c r="Z73" s="4" t="str">
        <f t="shared" si="26"/>
        <v/>
      </c>
      <c r="AA73" s="4" t="str">
        <f t="shared" si="27"/>
        <v/>
      </c>
      <c r="AB73" t="str">
        <f t="shared" si="28"/>
        <v/>
      </c>
      <c r="AC73" t="str">
        <f t="shared" si="29"/>
        <v/>
      </c>
    </row>
    <row r="74" spans="1:29" x14ac:dyDescent="0.3">
      <c r="A74">
        <v>24</v>
      </c>
      <c r="B74" t="s">
        <v>270</v>
      </c>
      <c r="C74" s="1">
        <v>0.70833333333333337</v>
      </c>
      <c r="D74" t="s">
        <v>89</v>
      </c>
      <c r="E74" t="s">
        <v>90</v>
      </c>
      <c r="F74" t="s">
        <v>18</v>
      </c>
      <c r="G74" t="s">
        <v>97</v>
      </c>
      <c r="H74" t="s">
        <v>247</v>
      </c>
      <c r="I74" t="s">
        <v>244</v>
      </c>
      <c r="J74" s="2">
        <v>7.4130000000000003</v>
      </c>
      <c r="K74" s="7" t="s">
        <v>38</v>
      </c>
      <c r="N74" t="str">
        <f t="shared" si="17"/>
        <v>Bundesliga  Bundesliga</v>
      </c>
      <c r="P74" t="str">
        <f t="shared" si="18"/>
        <v>Bundesliga  Bundesliga</v>
      </c>
      <c r="Q74">
        <f t="shared" si="19"/>
        <v>24</v>
      </c>
      <c r="R74" t="str">
        <f t="shared" si="20"/>
        <v>06.04.2019</v>
      </c>
      <c r="S74" t="str">
        <f t="shared" si="21"/>
        <v>2019</v>
      </c>
      <c r="T74" t="str">
        <f t="shared" si="22"/>
        <v>04</v>
      </c>
      <c r="U74" t="str">
        <f t="shared" si="23"/>
        <v>Sa</v>
      </c>
      <c r="V74" s="1">
        <f t="shared" si="24"/>
        <v>0.70833333333333337</v>
      </c>
      <c r="W74" s="2">
        <f t="shared" si="25"/>
        <v>7413</v>
      </c>
      <c r="X74" s="2"/>
      <c r="Y74" s="2"/>
      <c r="Z74" s="4" t="str">
        <f t="shared" si="26"/>
        <v>FC Wacker Innsbruck</v>
      </c>
      <c r="AA74" s="4" t="str">
        <f t="shared" si="27"/>
        <v>SK Rapid Wien</v>
      </c>
      <c r="AB74" t="str">
        <f t="shared" si="28"/>
        <v>0</v>
      </c>
      <c r="AC74" t="str">
        <f t="shared" si="29"/>
        <v>2</v>
      </c>
    </row>
    <row r="75" spans="1:29" x14ac:dyDescent="0.3">
      <c r="A75">
        <v>25</v>
      </c>
      <c r="B75" t="s">
        <v>271</v>
      </c>
      <c r="C75" s="1">
        <v>0.70833333333333337</v>
      </c>
      <c r="D75" t="s">
        <v>18</v>
      </c>
      <c r="E75" t="s">
        <v>97</v>
      </c>
      <c r="F75" t="s">
        <v>20</v>
      </c>
      <c r="G75" t="s">
        <v>20</v>
      </c>
      <c r="H75" t="s">
        <v>247</v>
      </c>
      <c r="I75" t="s">
        <v>244</v>
      </c>
      <c r="J75" s="2">
        <v>12.3</v>
      </c>
      <c r="K75" s="7" t="s">
        <v>44</v>
      </c>
      <c r="N75" t="str">
        <f t="shared" si="17"/>
        <v/>
      </c>
      <c r="P75" t="str">
        <f t="shared" si="18"/>
        <v>Bundesliga  Bundesliga</v>
      </c>
      <c r="Q75">
        <f t="shared" si="19"/>
        <v>25</v>
      </c>
      <c r="R75" t="str">
        <f t="shared" si="20"/>
        <v>13.04.2019</v>
      </c>
      <c r="S75" t="str">
        <f t="shared" si="21"/>
        <v>2019</v>
      </c>
      <c r="T75" t="str">
        <f t="shared" si="22"/>
        <v>04</v>
      </c>
      <c r="U75" t="str">
        <f t="shared" si="23"/>
        <v>Sa</v>
      </c>
      <c r="V75" s="1">
        <f t="shared" si="24"/>
        <v>0.70833333333333337</v>
      </c>
      <c r="W75" s="2">
        <f t="shared" si="25"/>
        <v>12300</v>
      </c>
      <c r="X75" s="2"/>
      <c r="Y75" s="2"/>
      <c r="Z75" s="4" t="str">
        <f t="shared" si="26"/>
        <v>SK Rapid Wien</v>
      </c>
      <c r="AA75" s="4" t="str">
        <f t="shared" si="27"/>
        <v>SV Mattersburg</v>
      </c>
      <c r="AB75" t="str">
        <f t="shared" si="28"/>
        <v>2</v>
      </c>
      <c r="AC75" t="str">
        <f t="shared" si="29"/>
        <v>1</v>
      </c>
    </row>
    <row r="76" spans="1:29" x14ac:dyDescent="0.3">
      <c r="A76">
        <v>26</v>
      </c>
      <c r="B76" t="s">
        <v>272</v>
      </c>
      <c r="C76" s="1">
        <v>0.70833333333333337</v>
      </c>
      <c r="D76" t="s">
        <v>14</v>
      </c>
      <c r="E76" t="s">
        <v>81</v>
      </c>
      <c r="F76" t="s">
        <v>18</v>
      </c>
      <c r="G76" t="s">
        <v>97</v>
      </c>
      <c r="H76" t="s">
        <v>247</v>
      </c>
      <c r="I76" t="s">
        <v>244</v>
      </c>
      <c r="J76" s="2">
        <v>5.9119999999999999</v>
      </c>
      <c r="K76" s="7" t="s">
        <v>72</v>
      </c>
      <c r="N76" t="str">
        <f t="shared" si="17"/>
        <v/>
      </c>
      <c r="P76" t="str">
        <f t="shared" si="18"/>
        <v>Bundesliga  Bundesliga</v>
      </c>
      <c r="Q76">
        <f t="shared" si="19"/>
        <v>26</v>
      </c>
      <c r="R76" t="str">
        <f t="shared" si="20"/>
        <v>20.04.2019</v>
      </c>
      <c r="S76" t="str">
        <f t="shared" si="21"/>
        <v>2019</v>
      </c>
      <c r="T76" t="str">
        <f t="shared" si="22"/>
        <v>04</v>
      </c>
      <c r="U76" t="str">
        <f t="shared" si="23"/>
        <v>Sa</v>
      </c>
      <c r="V76" s="1">
        <f t="shared" si="24"/>
        <v>0.70833333333333337</v>
      </c>
      <c r="W76" s="2">
        <f t="shared" si="25"/>
        <v>5912</v>
      </c>
      <c r="X76" s="2"/>
      <c r="Y76" s="2"/>
      <c r="Z76" s="4" t="str">
        <f t="shared" si="26"/>
        <v>SC Rheindorf Altach</v>
      </c>
      <c r="AA76" s="4" t="str">
        <f t="shared" si="27"/>
        <v>SK Rapid Wien</v>
      </c>
      <c r="AB76" t="str">
        <f t="shared" si="28"/>
        <v>2</v>
      </c>
      <c r="AC76" t="str">
        <f t="shared" si="29"/>
        <v>2</v>
      </c>
    </row>
    <row r="77" spans="1:29" x14ac:dyDescent="0.3">
      <c r="A77">
        <v>27</v>
      </c>
      <c r="B77" t="s">
        <v>273</v>
      </c>
      <c r="C77" s="1">
        <v>0.79166666666666663</v>
      </c>
      <c r="D77" t="s">
        <v>80</v>
      </c>
      <c r="E77" t="s">
        <v>80</v>
      </c>
      <c r="F77" t="s">
        <v>18</v>
      </c>
      <c r="G77" t="s">
        <v>97</v>
      </c>
      <c r="H77" t="s">
        <v>247</v>
      </c>
      <c r="I77" t="s">
        <v>244</v>
      </c>
      <c r="J77">
        <v>4</v>
      </c>
      <c r="K77" s="7" t="s">
        <v>75</v>
      </c>
      <c r="N77" t="str">
        <f t="shared" si="17"/>
        <v/>
      </c>
      <c r="P77" t="str">
        <f t="shared" si="18"/>
        <v>Bundesliga  Bundesliga</v>
      </c>
      <c r="Q77">
        <f t="shared" si="19"/>
        <v>27</v>
      </c>
      <c r="R77" t="str">
        <f t="shared" si="20"/>
        <v>23.04.2019</v>
      </c>
      <c r="S77" t="str">
        <f t="shared" si="21"/>
        <v>2019</v>
      </c>
      <c r="T77" t="str">
        <f t="shared" si="22"/>
        <v>04</v>
      </c>
      <c r="U77" t="str">
        <f t="shared" si="23"/>
        <v>Di</v>
      </c>
      <c r="V77" s="1">
        <f t="shared" si="24"/>
        <v>0.79166666666666663</v>
      </c>
      <c r="W77" s="2">
        <f t="shared" si="25"/>
        <v>4000</v>
      </c>
      <c r="X77" s="2"/>
      <c r="Y77" s="2"/>
      <c r="Z77" s="4" t="str">
        <f t="shared" si="26"/>
        <v>TSV Hartberg</v>
      </c>
      <c r="AA77" s="4" t="str">
        <f t="shared" si="27"/>
        <v>SK Rapid Wien</v>
      </c>
      <c r="AB77" t="str">
        <f t="shared" si="28"/>
        <v>2</v>
      </c>
      <c r="AC77" t="str">
        <f t="shared" si="29"/>
        <v>4</v>
      </c>
    </row>
    <row r="78" spans="1:29" x14ac:dyDescent="0.3">
      <c r="A78">
        <v>28</v>
      </c>
      <c r="B78" t="s">
        <v>274</v>
      </c>
      <c r="C78" s="1">
        <v>0.70833333333333337</v>
      </c>
      <c r="D78" t="s">
        <v>18</v>
      </c>
      <c r="E78" t="s">
        <v>97</v>
      </c>
      <c r="F78" t="s">
        <v>80</v>
      </c>
      <c r="G78" t="s">
        <v>80</v>
      </c>
      <c r="H78" t="s">
        <v>247</v>
      </c>
      <c r="I78" t="s">
        <v>244</v>
      </c>
      <c r="J78" s="2">
        <v>13.1</v>
      </c>
      <c r="K78" s="7" t="s">
        <v>250</v>
      </c>
      <c r="N78" t="str">
        <f t="shared" ref="N78:N81" si="30">IF(A77=$A$2,A77,IF(A77=$A$4,A77,IF(A77=$A$6,A77,IF(A77=$A$12,A77,IF(A77=$A$28,A77,IF(A77=$A$19,A77,""))))))</f>
        <v/>
      </c>
      <c r="P78" t="str">
        <f t="shared" si="18"/>
        <v>Bundesliga  Bundesliga</v>
      </c>
      <c r="Q78">
        <f t="shared" si="19"/>
        <v>28</v>
      </c>
      <c r="R78" t="str">
        <f t="shared" si="20"/>
        <v>27.04.2019</v>
      </c>
      <c r="S78" t="str">
        <f t="shared" si="21"/>
        <v>2019</v>
      </c>
      <c r="T78" t="str">
        <f t="shared" si="22"/>
        <v>04</v>
      </c>
      <c r="U78" t="str">
        <f t="shared" si="23"/>
        <v>Sa</v>
      </c>
      <c r="V78" s="1">
        <f t="shared" si="24"/>
        <v>0.70833333333333337</v>
      </c>
      <c r="W78" s="2">
        <f t="shared" si="25"/>
        <v>13100</v>
      </c>
      <c r="X78" s="2"/>
      <c r="Y78" s="2"/>
      <c r="Z78" s="4" t="str">
        <f t="shared" si="26"/>
        <v>SK Rapid Wien</v>
      </c>
      <c r="AA78" s="4" t="str">
        <f t="shared" si="27"/>
        <v>TSV Hartberg</v>
      </c>
      <c r="AB78" t="str">
        <f t="shared" si="28"/>
        <v>3</v>
      </c>
      <c r="AC78" t="str">
        <f t="shared" si="29"/>
        <v>4</v>
      </c>
    </row>
    <row r="79" spans="1:29" hidden="1" x14ac:dyDescent="0.3">
      <c r="A79" t="s">
        <v>8</v>
      </c>
      <c r="N79" t="str">
        <f t="shared" si="30"/>
        <v/>
      </c>
      <c r="P79" t="str">
        <f t="shared" si="18"/>
        <v/>
      </c>
      <c r="Q79" t="str">
        <f t="shared" si="19"/>
        <v/>
      </c>
      <c r="R79" t="str">
        <f t="shared" si="20"/>
        <v/>
      </c>
      <c r="S79" t="str">
        <f t="shared" si="21"/>
        <v/>
      </c>
      <c r="T79" t="str">
        <f t="shared" si="22"/>
        <v/>
      </c>
      <c r="U79" t="str">
        <f t="shared" si="23"/>
        <v/>
      </c>
      <c r="V79" s="1" t="str">
        <f t="shared" si="24"/>
        <v/>
      </c>
      <c r="W79" s="2" t="str">
        <f t="shared" si="25"/>
        <v/>
      </c>
      <c r="X79" s="2"/>
      <c r="Y79" s="2"/>
      <c r="Z79" s="4" t="str">
        <f t="shared" si="26"/>
        <v/>
      </c>
      <c r="AA79" s="4" t="str">
        <f t="shared" si="27"/>
        <v/>
      </c>
      <c r="AB79" t="str">
        <f t="shared" si="28"/>
        <v/>
      </c>
      <c r="AC79" t="str">
        <f t="shared" si="29"/>
        <v/>
      </c>
    </row>
    <row r="80" spans="1:29" x14ac:dyDescent="0.3">
      <c r="A80" t="s">
        <v>215</v>
      </c>
      <c r="B80" t="s">
        <v>216</v>
      </c>
      <c r="C80" s="1">
        <v>0.6875</v>
      </c>
      <c r="D80" t="s">
        <v>33</v>
      </c>
      <c r="E80" t="s">
        <v>91</v>
      </c>
      <c r="F80" t="s">
        <v>18</v>
      </c>
      <c r="G80" t="s">
        <v>97</v>
      </c>
      <c r="H80" t="s">
        <v>94</v>
      </c>
      <c r="I80" t="s">
        <v>244</v>
      </c>
      <c r="J80" s="2">
        <v>24.2</v>
      </c>
      <c r="K80" s="7" t="s">
        <v>45</v>
      </c>
      <c r="N80" t="str">
        <f t="shared" si="30"/>
        <v>ÖFB-Cup  ÖFB-Cup</v>
      </c>
      <c r="P80" t="str">
        <f t="shared" si="18"/>
        <v>ÖFB-Cup  ÖFB-Cup</v>
      </c>
      <c r="Q80" t="str">
        <f t="shared" si="19"/>
        <v>Finale</v>
      </c>
      <c r="R80" t="str">
        <f t="shared" si="20"/>
        <v>01.05.2019</v>
      </c>
      <c r="S80" t="str">
        <f t="shared" si="21"/>
        <v>2019</v>
      </c>
      <c r="T80" t="str">
        <f t="shared" si="22"/>
        <v>05</v>
      </c>
      <c r="U80" t="str">
        <f t="shared" si="23"/>
        <v>Mi</v>
      </c>
      <c r="V80" s="1">
        <f t="shared" si="24"/>
        <v>0.6875</v>
      </c>
      <c r="W80" s="2">
        <f t="shared" si="25"/>
        <v>24200</v>
      </c>
      <c r="X80" s="2"/>
      <c r="Y80" s="2"/>
      <c r="Z80" s="4" t="str">
        <f t="shared" si="26"/>
        <v>Red Bull Salzburg</v>
      </c>
      <c r="AA80" s="4" t="str">
        <f t="shared" si="27"/>
        <v>SK Rapid Wien</v>
      </c>
      <c r="AB80" t="str">
        <f t="shared" si="28"/>
        <v>2</v>
      </c>
      <c r="AC80" t="str">
        <f t="shared" si="29"/>
        <v>0</v>
      </c>
    </row>
    <row r="81" spans="1:29" hidden="1" x14ac:dyDescent="0.3">
      <c r="A81" t="s">
        <v>10</v>
      </c>
      <c r="C81" s="1"/>
      <c r="N81" t="str">
        <f t="shared" si="30"/>
        <v/>
      </c>
      <c r="P81" t="str">
        <f t="shared" si="18"/>
        <v/>
      </c>
      <c r="Q81" t="str">
        <f t="shared" si="19"/>
        <v/>
      </c>
      <c r="R81" t="str">
        <f t="shared" si="20"/>
        <v/>
      </c>
      <c r="S81" t="str">
        <f t="shared" si="21"/>
        <v/>
      </c>
      <c r="T81" t="str">
        <f t="shared" si="22"/>
        <v/>
      </c>
      <c r="U81" t="str">
        <f t="shared" si="23"/>
        <v/>
      </c>
      <c r="V81" s="1" t="str">
        <f t="shared" si="24"/>
        <v/>
      </c>
      <c r="W81" s="2" t="str">
        <f t="shared" si="25"/>
        <v/>
      </c>
      <c r="X81" s="2"/>
      <c r="Y81" s="2"/>
      <c r="Z81" s="4" t="str">
        <f t="shared" si="26"/>
        <v/>
      </c>
      <c r="AA81" s="4" t="str">
        <f t="shared" si="27"/>
        <v/>
      </c>
      <c r="AB81" t="str">
        <f t="shared" si="28"/>
        <v/>
      </c>
      <c r="AC81" t="str">
        <f t="shared" si="29"/>
        <v/>
      </c>
    </row>
    <row r="82" spans="1:29" x14ac:dyDescent="0.3">
      <c r="A82">
        <v>29</v>
      </c>
      <c r="B82" t="s">
        <v>275</v>
      </c>
      <c r="C82" s="1">
        <v>0.70833333333333337</v>
      </c>
      <c r="D82" t="s">
        <v>13</v>
      </c>
      <c r="E82" t="s">
        <v>93</v>
      </c>
      <c r="F82" t="s">
        <v>18</v>
      </c>
      <c r="G82" t="s">
        <v>97</v>
      </c>
      <c r="H82" t="s">
        <v>247</v>
      </c>
      <c r="I82" t="s">
        <v>244</v>
      </c>
      <c r="J82" s="2">
        <v>3.8</v>
      </c>
      <c r="K82" s="7" t="s">
        <v>250</v>
      </c>
      <c r="N82" t="str">
        <f t="shared" ref="N82:N100" si="31">IF(A81=$A$2,A81,IF(A81=$A$4,A81,IF(A81=$A$6,A81,IF(A81=$A$12,A81,IF(A81=$A$28,A81,IF(A81=$A$19,A81,""))))))</f>
        <v>Bundesliga  Bundesliga</v>
      </c>
      <c r="P82" t="str">
        <f t="shared" si="18"/>
        <v>Bundesliga  Bundesliga</v>
      </c>
      <c r="Q82">
        <f t="shared" si="19"/>
        <v>29</v>
      </c>
      <c r="R82" t="str">
        <f t="shared" si="20"/>
        <v>04.05.2019</v>
      </c>
      <c r="S82" t="str">
        <f t="shared" si="21"/>
        <v>2019</v>
      </c>
      <c r="T82" t="str">
        <f t="shared" si="22"/>
        <v>05</v>
      </c>
      <c r="U82" t="str">
        <f t="shared" si="23"/>
        <v>Sa</v>
      </c>
      <c r="V82" s="1">
        <f t="shared" si="24"/>
        <v>0.70833333333333337</v>
      </c>
      <c r="W82" s="2">
        <f t="shared" si="25"/>
        <v>3800</v>
      </c>
      <c r="X82" s="2"/>
      <c r="Y82" s="2"/>
      <c r="Z82" s="4" t="str">
        <f t="shared" si="26"/>
        <v>FC Admira Wacker Mödling</v>
      </c>
      <c r="AA82" s="4" t="str">
        <f t="shared" si="27"/>
        <v>SK Rapid Wien</v>
      </c>
      <c r="AB82" t="str">
        <f t="shared" si="28"/>
        <v>3</v>
      </c>
      <c r="AC82" t="str">
        <f t="shared" si="29"/>
        <v>4</v>
      </c>
    </row>
    <row r="83" spans="1:29" x14ac:dyDescent="0.3">
      <c r="A83">
        <v>30</v>
      </c>
      <c r="B83" t="s">
        <v>276</v>
      </c>
      <c r="C83" s="1">
        <v>0.70833333333333337</v>
      </c>
      <c r="D83" t="s">
        <v>18</v>
      </c>
      <c r="E83" t="s">
        <v>97</v>
      </c>
      <c r="F83" t="s">
        <v>89</v>
      </c>
      <c r="G83" t="s">
        <v>90</v>
      </c>
      <c r="H83" t="s">
        <v>247</v>
      </c>
      <c r="I83" t="s">
        <v>244</v>
      </c>
      <c r="J83">
        <v>13.8</v>
      </c>
      <c r="K83" s="7" t="s">
        <v>42</v>
      </c>
      <c r="N83" t="str">
        <f t="shared" si="31"/>
        <v/>
      </c>
      <c r="P83" t="str">
        <f t="shared" si="18"/>
        <v>Bundesliga  Bundesliga</v>
      </c>
      <c r="Q83">
        <f t="shared" si="19"/>
        <v>30</v>
      </c>
      <c r="R83" t="str">
        <f t="shared" si="20"/>
        <v>11.05.2019</v>
      </c>
      <c r="S83" t="str">
        <f t="shared" si="21"/>
        <v>2019</v>
      </c>
      <c r="T83" t="str">
        <f t="shared" si="22"/>
        <v>05</v>
      </c>
      <c r="U83" t="str">
        <f t="shared" si="23"/>
        <v>Sa</v>
      </c>
      <c r="V83" s="1">
        <f t="shared" si="24"/>
        <v>0.70833333333333337</v>
      </c>
      <c r="W83" s="2">
        <f t="shared" si="25"/>
        <v>13800</v>
      </c>
      <c r="X83" s="2"/>
      <c r="Y83" s="2"/>
      <c r="Z83" s="4" t="str">
        <f t="shared" si="26"/>
        <v>SK Rapid Wien</v>
      </c>
      <c r="AA83" s="4" t="str">
        <f t="shared" si="27"/>
        <v>FC Wacker Innsbruck</v>
      </c>
      <c r="AB83" t="str">
        <f t="shared" si="28"/>
        <v>1</v>
      </c>
      <c r="AC83" t="str">
        <f t="shared" si="29"/>
        <v>0</v>
      </c>
    </row>
    <row r="84" spans="1:29" x14ac:dyDescent="0.3">
      <c r="A84">
        <v>31</v>
      </c>
      <c r="B84" t="s">
        <v>277</v>
      </c>
      <c r="C84" s="1">
        <v>0.70833333333333337</v>
      </c>
      <c r="D84" t="s">
        <v>20</v>
      </c>
      <c r="E84" t="s">
        <v>20</v>
      </c>
      <c r="F84" t="s">
        <v>18</v>
      </c>
      <c r="G84" t="s">
        <v>97</v>
      </c>
      <c r="H84" t="s">
        <v>247</v>
      </c>
      <c r="I84" t="s">
        <v>244</v>
      </c>
      <c r="J84" s="2"/>
      <c r="K84" s="7" t="s">
        <v>42</v>
      </c>
      <c r="N84" t="str">
        <f t="shared" si="31"/>
        <v/>
      </c>
      <c r="P84" t="str">
        <f t="shared" si="18"/>
        <v>Bundesliga  Bundesliga</v>
      </c>
      <c r="Q84">
        <f t="shared" si="19"/>
        <v>31</v>
      </c>
      <c r="R84" t="str">
        <f t="shared" si="20"/>
        <v>18.05.2019</v>
      </c>
      <c r="S84" t="str">
        <f t="shared" si="21"/>
        <v>2019</v>
      </c>
      <c r="T84" t="str">
        <f t="shared" si="22"/>
        <v>05</v>
      </c>
      <c r="U84" t="str">
        <f t="shared" si="23"/>
        <v>Sa</v>
      </c>
      <c r="V84" s="1">
        <f t="shared" si="24"/>
        <v>0.70833333333333337</v>
      </c>
      <c r="W84" s="2" t="str">
        <f t="shared" si="25"/>
        <v/>
      </c>
      <c r="X84" s="2"/>
      <c r="Y84" s="2"/>
      <c r="Z84" s="4" t="str">
        <f t="shared" si="26"/>
        <v>SV Mattersburg</v>
      </c>
      <c r="AA84" s="4" t="str">
        <f t="shared" si="27"/>
        <v>SK Rapid Wien</v>
      </c>
      <c r="AB84" t="str">
        <f t="shared" si="28"/>
        <v>1</v>
      </c>
      <c r="AC84" t="str">
        <f t="shared" si="29"/>
        <v>0</v>
      </c>
    </row>
    <row r="85" spans="1:29" hidden="1" x14ac:dyDescent="0.3">
      <c r="N85" t="str">
        <f t="shared" si="31"/>
        <v/>
      </c>
      <c r="P85" t="str">
        <f t="shared" si="18"/>
        <v/>
      </c>
      <c r="Q85" t="str">
        <f t="shared" si="19"/>
        <v/>
      </c>
      <c r="R85" t="str">
        <f t="shared" si="20"/>
        <v/>
      </c>
      <c r="S85" t="str">
        <f t="shared" si="21"/>
        <v/>
      </c>
      <c r="T85" t="str">
        <f t="shared" si="22"/>
        <v/>
      </c>
      <c r="U85" t="str">
        <f t="shared" si="23"/>
        <v/>
      </c>
      <c r="V85" s="1" t="str">
        <f t="shared" si="24"/>
        <v/>
      </c>
      <c r="W85" s="2" t="str">
        <f t="shared" si="25"/>
        <v/>
      </c>
      <c r="X85" s="2"/>
      <c r="Y85" s="2"/>
      <c r="Z85" s="4" t="str">
        <f t="shared" si="26"/>
        <v/>
      </c>
      <c r="AA85" s="4" t="str">
        <f t="shared" si="27"/>
        <v/>
      </c>
      <c r="AB85" t="str">
        <f t="shared" si="28"/>
        <v/>
      </c>
      <c r="AC85" t="str">
        <f t="shared" si="29"/>
        <v/>
      </c>
    </row>
    <row r="86" spans="1:29" hidden="1" x14ac:dyDescent="0.3">
      <c r="C86" s="1"/>
      <c r="J86" s="2"/>
      <c r="N86" t="str">
        <f t="shared" si="31"/>
        <v/>
      </c>
      <c r="P86" t="str">
        <f t="shared" si="18"/>
        <v/>
      </c>
      <c r="Q86" t="str">
        <f t="shared" si="19"/>
        <v/>
      </c>
      <c r="R86" t="str">
        <f t="shared" si="20"/>
        <v/>
      </c>
      <c r="S86" t="str">
        <f t="shared" si="21"/>
        <v/>
      </c>
      <c r="T86" t="str">
        <f t="shared" si="22"/>
        <v/>
      </c>
      <c r="U86" t="str">
        <f t="shared" si="23"/>
        <v/>
      </c>
      <c r="V86" s="1" t="str">
        <f t="shared" si="24"/>
        <v/>
      </c>
      <c r="W86" s="2" t="str">
        <f t="shared" si="25"/>
        <v/>
      </c>
      <c r="X86" s="2"/>
      <c r="Y86" s="2"/>
      <c r="Z86" s="4" t="str">
        <f t="shared" si="26"/>
        <v/>
      </c>
      <c r="AA86" s="4" t="str">
        <f t="shared" si="27"/>
        <v/>
      </c>
      <c r="AB86" t="str">
        <f t="shared" si="28"/>
        <v/>
      </c>
      <c r="AC86" t="str">
        <f t="shared" si="29"/>
        <v/>
      </c>
    </row>
    <row r="87" spans="1:29" hidden="1" x14ac:dyDescent="0.3">
      <c r="C87" s="1"/>
      <c r="J87" s="2"/>
      <c r="N87" t="str">
        <f t="shared" si="31"/>
        <v/>
      </c>
      <c r="P87" t="str">
        <f t="shared" si="18"/>
        <v/>
      </c>
      <c r="Q87" t="str">
        <f t="shared" si="19"/>
        <v/>
      </c>
      <c r="R87" t="str">
        <f t="shared" si="20"/>
        <v/>
      </c>
      <c r="S87" t="str">
        <f t="shared" si="21"/>
        <v/>
      </c>
      <c r="T87" t="str">
        <f t="shared" si="22"/>
        <v/>
      </c>
      <c r="U87" t="str">
        <f t="shared" si="23"/>
        <v/>
      </c>
      <c r="V87" s="1" t="str">
        <f t="shared" si="24"/>
        <v/>
      </c>
      <c r="W87" s="2" t="str">
        <f t="shared" si="25"/>
        <v/>
      </c>
      <c r="X87" s="2"/>
      <c r="Y87" s="2"/>
      <c r="Z87" s="4" t="str">
        <f t="shared" si="26"/>
        <v/>
      </c>
      <c r="AA87" s="4" t="str">
        <f t="shared" si="27"/>
        <v/>
      </c>
      <c r="AB87" t="str">
        <f t="shared" si="28"/>
        <v/>
      </c>
      <c r="AC87" t="str">
        <f t="shared" si="29"/>
        <v/>
      </c>
    </row>
    <row r="88" spans="1:29" hidden="1" x14ac:dyDescent="0.3">
      <c r="C88" s="1"/>
      <c r="N88" t="str">
        <f t="shared" si="31"/>
        <v/>
      </c>
      <c r="P88" t="str">
        <f t="shared" si="18"/>
        <v/>
      </c>
      <c r="Q88" t="str">
        <f t="shared" si="19"/>
        <v/>
      </c>
      <c r="R88" t="str">
        <f t="shared" si="20"/>
        <v/>
      </c>
      <c r="S88" t="str">
        <f t="shared" si="21"/>
        <v/>
      </c>
      <c r="T88" t="str">
        <f t="shared" si="22"/>
        <v/>
      </c>
      <c r="U88" t="str">
        <f t="shared" si="23"/>
        <v/>
      </c>
      <c r="V88" s="1" t="str">
        <f t="shared" si="24"/>
        <v/>
      </c>
      <c r="W88" s="2" t="str">
        <f t="shared" si="25"/>
        <v/>
      </c>
      <c r="X88" s="2"/>
      <c r="Y88" s="2"/>
      <c r="Z88" s="4" t="str">
        <f t="shared" si="26"/>
        <v/>
      </c>
      <c r="AA88" s="4" t="str">
        <f t="shared" si="27"/>
        <v/>
      </c>
      <c r="AB88" t="str">
        <f t="shared" si="28"/>
        <v/>
      </c>
      <c r="AC88" t="str">
        <f t="shared" si="29"/>
        <v/>
      </c>
    </row>
    <row r="89" spans="1:29" hidden="1" x14ac:dyDescent="0.3">
      <c r="C89" s="1"/>
      <c r="J89" s="2"/>
      <c r="N89" t="str">
        <f t="shared" si="31"/>
        <v/>
      </c>
      <c r="P89" t="str">
        <f t="shared" si="18"/>
        <v/>
      </c>
      <c r="Q89" t="str">
        <f t="shared" si="19"/>
        <v/>
      </c>
      <c r="R89" t="str">
        <f t="shared" si="20"/>
        <v/>
      </c>
      <c r="S89" t="str">
        <f t="shared" si="21"/>
        <v/>
      </c>
      <c r="T89" t="str">
        <f t="shared" si="22"/>
        <v/>
      </c>
      <c r="U89" t="str">
        <f t="shared" si="23"/>
        <v/>
      </c>
      <c r="V89" s="1" t="str">
        <f t="shared" si="24"/>
        <v/>
      </c>
      <c r="W89" s="2" t="str">
        <f t="shared" si="25"/>
        <v/>
      </c>
      <c r="X89" s="2"/>
      <c r="Y89" s="2"/>
      <c r="Z89" s="4" t="str">
        <f t="shared" si="26"/>
        <v/>
      </c>
      <c r="AA89" s="4" t="str">
        <f t="shared" si="27"/>
        <v/>
      </c>
      <c r="AB89" t="str">
        <f t="shared" si="28"/>
        <v/>
      </c>
      <c r="AC89" t="str">
        <f t="shared" si="29"/>
        <v/>
      </c>
    </row>
    <row r="90" spans="1:29" hidden="1" x14ac:dyDescent="0.3">
      <c r="N90" t="str">
        <f t="shared" si="31"/>
        <v/>
      </c>
      <c r="P90" t="str">
        <f t="shared" si="18"/>
        <v/>
      </c>
      <c r="Q90" t="str">
        <f t="shared" si="19"/>
        <v/>
      </c>
      <c r="R90" t="str">
        <f t="shared" si="20"/>
        <v/>
      </c>
      <c r="S90" t="str">
        <f t="shared" si="21"/>
        <v/>
      </c>
      <c r="T90" t="str">
        <f t="shared" si="22"/>
        <v/>
      </c>
      <c r="U90" t="str">
        <f t="shared" si="23"/>
        <v/>
      </c>
      <c r="V90" s="1" t="str">
        <f t="shared" si="24"/>
        <v/>
      </c>
      <c r="W90" s="2" t="str">
        <f t="shared" si="25"/>
        <v/>
      </c>
      <c r="X90" s="2"/>
      <c r="Y90" s="2"/>
      <c r="Z90" s="4" t="str">
        <f t="shared" si="26"/>
        <v/>
      </c>
      <c r="AA90" s="4" t="str">
        <f t="shared" si="27"/>
        <v/>
      </c>
      <c r="AB90" t="str">
        <f t="shared" si="28"/>
        <v/>
      </c>
      <c r="AC90" t="str">
        <f t="shared" si="29"/>
        <v/>
      </c>
    </row>
    <row r="91" spans="1:29" hidden="1" x14ac:dyDescent="0.3">
      <c r="C91" s="1"/>
      <c r="J91" s="2"/>
      <c r="N91" t="str">
        <f t="shared" si="31"/>
        <v/>
      </c>
      <c r="P91" t="str">
        <f t="shared" si="18"/>
        <v/>
      </c>
      <c r="Q91" t="str">
        <f t="shared" si="19"/>
        <v/>
      </c>
      <c r="R91" t="str">
        <f t="shared" si="20"/>
        <v/>
      </c>
      <c r="S91" t="str">
        <f t="shared" si="21"/>
        <v/>
      </c>
      <c r="T91" t="str">
        <f t="shared" si="22"/>
        <v/>
      </c>
      <c r="U91" t="str">
        <f t="shared" si="23"/>
        <v/>
      </c>
      <c r="V91" s="1" t="str">
        <f t="shared" si="24"/>
        <v/>
      </c>
      <c r="W91" s="2" t="str">
        <f t="shared" si="25"/>
        <v/>
      </c>
      <c r="X91" s="2"/>
      <c r="Y91" s="2"/>
      <c r="Z91" s="4" t="str">
        <f t="shared" si="26"/>
        <v/>
      </c>
      <c r="AA91" s="4" t="str">
        <f t="shared" si="27"/>
        <v/>
      </c>
      <c r="AB91" t="str">
        <f t="shared" si="28"/>
        <v/>
      </c>
      <c r="AC91" t="str">
        <f t="shared" si="29"/>
        <v/>
      </c>
    </row>
    <row r="92" spans="1:29" hidden="1" x14ac:dyDescent="0.3">
      <c r="N92" t="str">
        <f t="shared" si="31"/>
        <v/>
      </c>
      <c r="P92" t="str">
        <f t="shared" si="18"/>
        <v/>
      </c>
      <c r="Q92" t="str">
        <f t="shared" si="19"/>
        <v/>
      </c>
      <c r="R92" t="str">
        <f t="shared" si="20"/>
        <v/>
      </c>
      <c r="S92" t="str">
        <f t="shared" si="21"/>
        <v/>
      </c>
      <c r="T92" t="str">
        <f t="shared" si="22"/>
        <v/>
      </c>
      <c r="U92" t="str">
        <f t="shared" si="23"/>
        <v/>
      </c>
      <c r="V92" s="1" t="str">
        <f t="shared" si="24"/>
        <v/>
      </c>
      <c r="W92" s="2" t="str">
        <f t="shared" si="25"/>
        <v/>
      </c>
      <c r="X92" s="2"/>
      <c r="Y92" s="2"/>
      <c r="Z92" s="4" t="str">
        <f t="shared" si="26"/>
        <v/>
      </c>
      <c r="AA92" s="4" t="str">
        <f t="shared" si="27"/>
        <v/>
      </c>
      <c r="AB92" t="str">
        <f t="shared" si="28"/>
        <v/>
      </c>
      <c r="AC92" t="str">
        <f t="shared" si="29"/>
        <v/>
      </c>
    </row>
    <row r="93" spans="1:29" hidden="1" x14ac:dyDescent="0.3">
      <c r="C93" s="1"/>
      <c r="J93" s="2"/>
      <c r="N93" t="str">
        <f t="shared" si="31"/>
        <v/>
      </c>
      <c r="P93" t="str">
        <f t="shared" si="18"/>
        <v/>
      </c>
      <c r="Q93" t="str">
        <f t="shared" si="19"/>
        <v/>
      </c>
      <c r="R93" t="str">
        <f t="shared" si="20"/>
        <v/>
      </c>
      <c r="S93" t="str">
        <f t="shared" si="21"/>
        <v/>
      </c>
      <c r="T93" t="str">
        <f t="shared" si="22"/>
        <v/>
      </c>
      <c r="U93" t="str">
        <f t="shared" si="23"/>
        <v/>
      </c>
      <c r="V93" s="1" t="str">
        <f t="shared" si="24"/>
        <v/>
      </c>
      <c r="W93" s="2" t="str">
        <f t="shared" si="25"/>
        <v/>
      </c>
      <c r="X93" s="2"/>
      <c r="Y93" s="2"/>
      <c r="Z93" s="4" t="str">
        <f t="shared" si="26"/>
        <v/>
      </c>
      <c r="AA93" s="4" t="str">
        <f t="shared" si="27"/>
        <v/>
      </c>
      <c r="AB93" t="str">
        <f t="shared" si="28"/>
        <v/>
      </c>
      <c r="AC93" t="str">
        <f t="shared" si="29"/>
        <v/>
      </c>
    </row>
    <row r="94" spans="1:29" hidden="1" x14ac:dyDescent="0.3">
      <c r="N94" t="str">
        <f t="shared" si="31"/>
        <v/>
      </c>
      <c r="P94" t="str">
        <f t="shared" si="18"/>
        <v/>
      </c>
      <c r="Q94" t="str">
        <f t="shared" si="19"/>
        <v/>
      </c>
      <c r="R94" t="str">
        <f t="shared" si="20"/>
        <v/>
      </c>
      <c r="S94" t="str">
        <f t="shared" si="21"/>
        <v/>
      </c>
      <c r="T94" t="str">
        <f t="shared" si="22"/>
        <v/>
      </c>
      <c r="U94" t="str">
        <f t="shared" si="23"/>
        <v/>
      </c>
      <c r="V94" s="1" t="str">
        <f t="shared" si="24"/>
        <v/>
      </c>
      <c r="W94" s="2" t="str">
        <f t="shared" si="25"/>
        <v/>
      </c>
      <c r="X94" s="2"/>
      <c r="Y94" s="2"/>
      <c r="Z94" s="4" t="str">
        <f t="shared" si="26"/>
        <v/>
      </c>
      <c r="AA94" s="4" t="str">
        <f t="shared" si="27"/>
        <v/>
      </c>
      <c r="AB94" t="str">
        <f t="shared" si="28"/>
        <v/>
      </c>
      <c r="AC94" t="str">
        <f t="shared" si="29"/>
        <v/>
      </c>
    </row>
    <row r="95" spans="1:29" hidden="1" x14ac:dyDescent="0.3">
      <c r="C95" s="1"/>
      <c r="J95" s="2"/>
      <c r="N95" t="str">
        <f t="shared" si="31"/>
        <v/>
      </c>
      <c r="P95" t="str">
        <f t="shared" si="18"/>
        <v/>
      </c>
      <c r="Q95" t="str">
        <f t="shared" si="19"/>
        <v/>
      </c>
      <c r="R95" t="str">
        <f t="shared" si="20"/>
        <v/>
      </c>
      <c r="S95" t="str">
        <f t="shared" si="21"/>
        <v/>
      </c>
      <c r="T95" t="str">
        <f t="shared" si="22"/>
        <v/>
      </c>
      <c r="U95" t="str">
        <f t="shared" si="23"/>
        <v/>
      </c>
      <c r="V95" s="1" t="str">
        <f t="shared" si="24"/>
        <v/>
      </c>
      <c r="W95" s="2" t="str">
        <f t="shared" si="25"/>
        <v/>
      </c>
      <c r="X95" s="2"/>
      <c r="Y95" s="2"/>
      <c r="Z95" s="4" t="str">
        <f t="shared" si="26"/>
        <v/>
      </c>
      <c r="AA95" s="4" t="str">
        <f t="shared" si="27"/>
        <v/>
      </c>
      <c r="AB95" t="str">
        <f t="shared" si="28"/>
        <v/>
      </c>
      <c r="AC95" t="str">
        <f t="shared" si="29"/>
        <v/>
      </c>
    </row>
    <row r="96" spans="1:29" hidden="1" x14ac:dyDescent="0.3">
      <c r="N96" t="str">
        <f t="shared" si="31"/>
        <v/>
      </c>
      <c r="P96" t="str">
        <f t="shared" si="18"/>
        <v/>
      </c>
      <c r="Q96" t="str">
        <f t="shared" si="19"/>
        <v/>
      </c>
      <c r="R96" t="str">
        <f t="shared" si="20"/>
        <v/>
      </c>
      <c r="S96" t="str">
        <f t="shared" si="21"/>
        <v/>
      </c>
      <c r="T96" t="str">
        <f t="shared" si="22"/>
        <v/>
      </c>
      <c r="U96" t="str">
        <f t="shared" si="23"/>
        <v/>
      </c>
      <c r="V96" s="1" t="str">
        <f t="shared" si="24"/>
        <v/>
      </c>
      <c r="W96" s="2" t="str">
        <f t="shared" si="25"/>
        <v/>
      </c>
      <c r="X96" s="2"/>
      <c r="Y96" s="2"/>
      <c r="Z96" s="4" t="str">
        <f t="shared" si="26"/>
        <v/>
      </c>
      <c r="AA96" s="4" t="str">
        <f t="shared" si="27"/>
        <v/>
      </c>
      <c r="AB96" t="str">
        <f t="shared" si="28"/>
        <v/>
      </c>
      <c r="AC96" t="str">
        <f t="shared" si="29"/>
        <v/>
      </c>
    </row>
    <row r="97" spans="3:29" hidden="1" x14ac:dyDescent="0.3">
      <c r="C97" s="1"/>
      <c r="J97" s="2"/>
      <c r="N97" t="str">
        <f t="shared" si="31"/>
        <v/>
      </c>
      <c r="P97" t="str">
        <f t="shared" si="18"/>
        <v/>
      </c>
      <c r="Q97" t="str">
        <f t="shared" si="19"/>
        <v/>
      </c>
      <c r="R97" t="str">
        <f t="shared" si="20"/>
        <v/>
      </c>
      <c r="S97" t="str">
        <f t="shared" si="21"/>
        <v/>
      </c>
      <c r="T97" t="str">
        <f t="shared" si="22"/>
        <v/>
      </c>
      <c r="U97" t="str">
        <f t="shared" si="23"/>
        <v/>
      </c>
      <c r="V97" s="1" t="str">
        <f t="shared" si="24"/>
        <v/>
      </c>
      <c r="W97" s="2" t="str">
        <f t="shared" si="25"/>
        <v/>
      </c>
      <c r="X97" s="2"/>
      <c r="Y97" s="2"/>
      <c r="Z97" s="4" t="str">
        <f t="shared" si="26"/>
        <v/>
      </c>
      <c r="AA97" s="4" t="str">
        <f t="shared" si="27"/>
        <v/>
      </c>
      <c r="AB97" t="str">
        <f t="shared" si="28"/>
        <v/>
      </c>
      <c r="AC97" t="str">
        <f t="shared" si="29"/>
        <v/>
      </c>
    </row>
    <row r="98" spans="3:29" hidden="1" x14ac:dyDescent="0.3">
      <c r="N98" t="str">
        <f t="shared" si="31"/>
        <v/>
      </c>
      <c r="P98" t="str">
        <f t="shared" si="18"/>
        <v/>
      </c>
      <c r="Q98" t="str">
        <f t="shared" si="19"/>
        <v/>
      </c>
      <c r="R98" t="str">
        <f t="shared" si="20"/>
        <v/>
      </c>
      <c r="S98" t="str">
        <f t="shared" si="21"/>
        <v/>
      </c>
      <c r="T98" t="str">
        <f t="shared" si="22"/>
        <v/>
      </c>
      <c r="U98" t="str">
        <f t="shared" si="23"/>
        <v/>
      </c>
      <c r="V98" s="1" t="str">
        <f t="shared" si="24"/>
        <v/>
      </c>
      <c r="W98" s="2" t="str">
        <f t="shared" si="25"/>
        <v/>
      </c>
      <c r="X98" s="2"/>
      <c r="Y98" s="2"/>
      <c r="Z98" s="4" t="str">
        <f t="shared" si="26"/>
        <v/>
      </c>
      <c r="AA98" s="4" t="str">
        <f t="shared" si="27"/>
        <v/>
      </c>
      <c r="AB98" t="str">
        <f t="shared" si="28"/>
        <v/>
      </c>
      <c r="AC98" t="str">
        <f t="shared" si="29"/>
        <v/>
      </c>
    </row>
    <row r="99" spans="3:29" hidden="1" x14ac:dyDescent="0.3">
      <c r="C99" s="1"/>
      <c r="J99" s="2"/>
      <c r="N99" t="str">
        <f t="shared" si="31"/>
        <v/>
      </c>
      <c r="P99" t="str">
        <f t="shared" si="18"/>
        <v/>
      </c>
      <c r="Q99" t="str">
        <f t="shared" si="19"/>
        <v/>
      </c>
      <c r="R99" t="str">
        <f t="shared" si="20"/>
        <v/>
      </c>
      <c r="S99" t="str">
        <f t="shared" si="21"/>
        <v/>
      </c>
      <c r="T99" t="str">
        <f t="shared" si="22"/>
        <v/>
      </c>
      <c r="U99" t="str">
        <f t="shared" si="23"/>
        <v/>
      </c>
      <c r="V99" s="1" t="str">
        <f t="shared" si="24"/>
        <v/>
      </c>
      <c r="W99" s="2" t="str">
        <f t="shared" si="25"/>
        <v/>
      </c>
      <c r="X99" s="2"/>
      <c r="Y99" s="2"/>
      <c r="Z99" s="4" t="str">
        <f t="shared" si="26"/>
        <v/>
      </c>
      <c r="AA99" s="4" t="str">
        <f t="shared" si="27"/>
        <v/>
      </c>
      <c r="AB99" t="str">
        <f t="shared" si="28"/>
        <v/>
      </c>
      <c r="AC99" t="str">
        <f t="shared" si="29"/>
        <v/>
      </c>
    </row>
    <row r="100" spans="3:29" hidden="1" x14ac:dyDescent="0.3">
      <c r="N100" t="str">
        <f t="shared" si="31"/>
        <v/>
      </c>
      <c r="P100" t="str">
        <f t="shared" si="18"/>
        <v/>
      </c>
      <c r="Q100" t="str">
        <f t="shared" si="19"/>
        <v/>
      </c>
      <c r="R100" t="str">
        <f t="shared" si="20"/>
        <v/>
      </c>
      <c r="S100" t="str">
        <f t="shared" si="21"/>
        <v/>
      </c>
      <c r="T100" t="str">
        <f t="shared" si="22"/>
        <v/>
      </c>
      <c r="U100" t="str">
        <f t="shared" si="23"/>
        <v/>
      </c>
      <c r="V100" s="1" t="str">
        <f t="shared" si="24"/>
        <v/>
      </c>
      <c r="W100" s="2" t="str">
        <f t="shared" si="25"/>
        <v/>
      </c>
      <c r="X100" s="2"/>
      <c r="Y100" s="2"/>
      <c r="Z100" s="4" t="str">
        <f t="shared" si="26"/>
        <v/>
      </c>
      <c r="AA100" s="4" t="str">
        <f t="shared" si="27"/>
        <v/>
      </c>
      <c r="AB100" t="str">
        <f t="shared" si="28"/>
        <v/>
      </c>
      <c r="AC100" t="str">
        <f t="shared" si="29"/>
        <v/>
      </c>
    </row>
    <row r="101" spans="3:29" hidden="1" x14ac:dyDescent="0.3">
      <c r="C101" s="1"/>
      <c r="J101" s="2"/>
      <c r="N101" t="str">
        <f t="shared" ref="N101:N111" si="32">IF(A100=$A$2,A100,IF(A100=$A$4,A100,IF(A100=$A$6,A100,IF(A100=$A$12,A100,IF(A100=$A$28,A100,IF(A100=$A$19,A100,""))))))</f>
        <v/>
      </c>
      <c r="V101" s="1"/>
      <c r="W101" s="2" t="str">
        <f t="shared" ref="W101:W114" si="33">IF(J101&lt;&gt;"",J101,"")</f>
        <v/>
      </c>
      <c r="X101" s="2"/>
      <c r="Y101" s="2"/>
      <c r="Z101" s="4"/>
      <c r="AA101" s="4" t="str">
        <f t="shared" ref="AA101:AA113" si="34">IF(F101&lt;&gt;"",F101,"")</f>
        <v/>
      </c>
      <c r="AB101" t="str">
        <f t="shared" ref="AB101:AB113" si="35">LEFT(K101,1)</f>
        <v/>
      </c>
      <c r="AC101" t="str">
        <f t="shared" ref="AC101:AC113" si="36">RIGHT(K101,1)</f>
        <v/>
      </c>
    </row>
    <row r="102" spans="3:29" hidden="1" x14ac:dyDescent="0.3">
      <c r="N102" t="str">
        <f t="shared" si="32"/>
        <v/>
      </c>
      <c r="W102" s="2" t="str">
        <f t="shared" si="33"/>
        <v/>
      </c>
      <c r="X102" s="2"/>
      <c r="Y102" s="2"/>
      <c r="Z102" s="4"/>
      <c r="AA102" s="4" t="str">
        <f t="shared" si="34"/>
        <v/>
      </c>
      <c r="AB102" t="str">
        <f t="shared" si="35"/>
        <v/>
      </c>
      <c r="AC102" t="str">
        <f t="shared" si="36"/>
        <v/>
      </c>
    </row>
    <row r="103" spans="3:29" hidden="1" x14ac:dyDescent="0.3">
      <c r="C103" s="1"/>
      <c r="J103" s="2"/>
      <c r="N103" t="str">
        <f t="shared" si="32"/>
        <v/>
      </c>
      <c r="V103" s="1"/>
      <c r="W103" s="2" t="str">
        <f t="shared" si="33"/>
        <v/>
      </c>
      <c r="X103" s="2"/>
      <c r="Y103" s="2"/>
      <c r="Z103" s="4"/>
      <c r="AA103" s="4" t="str">
        <f t="shared" si="34"/>
        <v/>
      </c>
      <c r="AB103" t="str">
        <f t="shared" si="35"/>
        <v/>
      </c>
      <c r="AC103" t="str">
        <f t="shared" si="36"/>
        <v/>
      </c>
    </row>
    <row r="104" spans="3:29" hidden="1" x14ac:dyDescent="0.3">
      <c r="N104" t="str">
        <f t="shared" si="32"/>
        <v/>
      </c>
      <c r="W104" s="2" t="str">
        <f t="shared" si="33"/>
        <v/>
      </c>
      <c r="X104" s="2"/>
      <c r="Y104" s="2"/>
      <c r="Z104" s="4"/>
      <c r="AA104" s="4" t="str">
        <f t="shared" si="34"/>
        <v/>
      </c>
      <c r="AB104" t="str">
        <f t="shared" si="35"/>
        <v/>
      </c>
      <c r="AC104" t="str">
        <f t="shared" si="36"/>
        <v/>
      </c>
    </row>
    <row r="105" spans="3:29" hidden="1" x14ac:dyDescent="0.3">
      <c r="C105" s="1"/>
      <c r="J105" s="2"/>
      <c r="N105" t="str">
        <f t="shared" si="32"/>
        <v/>
      </c>
      <c r="V105" s="1"/>
      <c r="W105" s="2" t="str">
        <f t="shared" si="33"/>
        <v/>
      </c>
      <c r="X105" s="2"/>
      <c r="Y105" s="2"/>
      <c r="Z105" s="4"/>
      <c r="AA105" s="4" t="str">
        <f t="shared" si="34"/>
        <v/>
      </c>
      <c r="AB105" t="str">
        <f t="shared" si="35"/>
        <v/>
      </c>
      <c r="AC105" t="str">
        <f t="shared" si="36"/>
        <v/>
      </c>
    </row>
    <row r="106" spans="3:29" hidden="1" x14ac:dyDescent="0.3">
      <c r="N106" t="str">
        <f t="shared" si="32"/>
        <v/>
      </c>
      <c r="W106" s="2" t="str">
        <f t="shared" si="33"/>
        <v/>
      </c>
      <c r="X106" s="2"/>
      <c r="Y106" s="2"/>
      <c r="Z106" s="4"/>
      <c r="AA106" s="4" t="str">
        <f t="shared" si="34"/>
        <v/>
      </c>
      <c r="AB106" t="str">
        <f t="shared" si="35"/>
        <v/>
      </c>
      <c r="AC106" t="str">
        <f t="shared" si="36"/>
        <v/>
      </c>
    </row>
    <row r="107" spans="3:29" hidden="1" x14ac:dyDescent="0.3">
      <c r="C107" s="1"/>
      <c r="J107" s="2"/>
      <c r="N107" t="str">
        <f t="shared" si="32"/>
        <v/>
      </c>
      <c r="V107" s="1"/>
      <c r="W107" s="2" t="str">
        <f t="shared" si="33"/>
        <v/>
      </c>
      <c r="X107" s="2"/>
      <c r="Y107" s="2"/>
      <c r="Z107" s="4"/>
      <c r="AA107" s="4" t="str">
        <f t="shared" si="34"/>
        <v/>
      </c>
      <c r="AB107" t="str">
        <f t="shared" si="35"/>
        <v/>
      </c>
      <c r="AC107" t="str">
        <f t="shared" si="36"/>
        <v/>
      </c>
    </row>
    <row r="108" spans="3:29" hidden="1" x14ac:dyDescent="0.3">
      <c r="N108" t="str">
        <f t="shared" si="32"/>
        <v/>
      </c>
      <c r="W108" s="2" t="str">
        <f t="shared" si="33"/>
        <v/>
      </c>
      <c r="X108" s="2"/>
      <c r="Y108" s="2"/>
      <c r="Z108" s="4"/>
      <c r="AA108" s="4" t="str">
        <f t="shared" si="34"/>
        <v/>
      </c>
      <c r="AB108" t="str">
        <f t="shared" si="35"/>
        <v/>
      </c>
      <c r="AC108" t="str">
        <f t="shared" si="36"/>
        <v/>
      </c>
    </row>
    <row r="109" spans="3:29" hidden="1" x14ac:dyDescent="0.3">
      <c r="C109" s="1"/>
      <c r="J109" s="2"/>
      <c r="N109" t="str">
        <f t="shared" si="32"/>
        <v/>
      </c>
      <c r="V109" s="1"/>
      <c r="W109" s="2" t="str">
        <f t="shared" si="33"/>
        <v/>
      </c>
      <c r="X109" s="2"/>
      <c r="Y109" s="2"/>
      <c r="Z109" s="4"/>
      <c r="AA109" s="4" t="str">
        <f t="shared" si="34"/>
        <v/>
      </c>
      <c r="AB109" t="str">
        <f t="shared" si="35"/>
        <v/>
      </c>
      <c r="AC109" t="str">
        <f t="shared" si="36"/>
        <v/>
      </c>
    </row>
    <row r="110" spans="3:29" hidden="1" x14ac:dyDescent="0.3">
      <c r="N110" t="str">
        <f t="shared" si="32"/>
        <v/>
      </c>
      <c r="W110" s="2" t="str">
        <f t="shared" si="33"/>
        <v/>
      </c>
      <c r="X110" s="2"/>
      <c r="Y110" s="2"/>
      <c r="Z110" s="4"/>
      <c r="AA110" s="4" t="str">
        <f t="shared" si="34"/>
        <v/>
      </c>
      <c r="AB110" t="str">
        <f t="shared" si="35"/>
        <v/>
      </c>
      <c r="AC110" t="str">
        <f t="shared" si="36"/>
        <v/>
      </c>
    </row>
    <row r="111" spans="3:29" hidden="1" x14ac:dyDescent="0.3">
      <c r="C111" s="1"/>
      <c r="J111" s="2"/>
      <c r="N111" t="str">
        <f t="shared" si="32"/>
        <v/>
      </c>
      <c r="V111" s="1"/>
      <c r="W111" s="2" t="str">
        <f t="shared" si="33"/>
        <v/>
      </c>
      <c r="X111" s="2"/>
      <c r="Y111" s="2"/>
      <c r="Z111" s="4"/>
      <c r="AA111" s="4" t="str">
        <f t="shared" si="34"/>
        <v/>
      </c>
      <c r="AB111" t="str">
        <f t="shared" si="35"/>
        <v/>
      </c>
      <c r="AC111" t="str">
        <f t="shared" si="36"/>
        <v/>
      </c>
    </row>
    <row r="112" spans="3:29" hidden="1" x14ac:dyDescent="0.3">
      <c r="C112" s="1"/>
      <c r="J112" s="2"/>
      <c r="V112" s="1"/>
      <c r="W112" s="2" t="str">
        <f t="shared" si="33"/>
        <v/>
      </c>
      <c r="X112" s="2"/>
      <c r="Y112" s="2"/>
      <c r="Z112" s="4"/>
      <c r="AA112" s="4" t="str">
        <f t="shared" si="34"/>
        <v/>
      </c>
      <c r="AB112" t="str">
        <f t="shared" si="35"/>
        <v/>
      </c>
      <c r="AC112" t="str">
        <f t="shared" si="36"/>
        <v/>
      </c>
    </row>
    <row r="113" spans="3:29" hidden="1" x14ac:dyDescent="0.3">
      <c r="C113" s="1"/>
      <c r="J113" s="2"/>
      <c r="V113" s="1"/>
      <c r="W113" s="2" t="str">
        <f t="shared" si="33"/>
        <v/>
      </c>
      <c r="X113" s="2"/>
      <c r="Y113" s="2"/>
      <c r="Z113" s="4"/>
      <c r="AA113" s="4" t="str">
        <f t="shared" si="34"/>
        <v/>
      </c>
      <c r="AB113" t="str">
        <f t="shared" si="35"/>
        <v/>
      </c>
      <c r="AC113" t="str">
        <f t="shared" si="36"/>
        <v/>
      </c>
    </row>
    <row r="114" spans="3:29" hidden="1" x14ac:dyDescent="0.3">
      <c r="W114" s="2" t="str">
        <f t="shared" si="33"/>
        <v/>
      </c>
      <c r="X114" s="2"/>
      <c r="Y114" s="2"/>
    </row>
  </sheetData>
  <autoFilter ref="P1:AC114" xr:uid="{E07B7FA0-FC46-49BC-8D3E-D5B64C7B6DC6}">
    <filterColumn colId="3">
      <customFilters>
        <customFilter operator="notEqual" val=" "/>
      </customFilters>
    </filterColumn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391A-23EE-4B8F-BFE4-C93971FACE3B}">
  <sheetPr filterMode="1"/>
  <dimension ref="A1:U480"/>
  <sheetViews>
    <sheetView tabSelected="1" zoomScale="55" zoomScaleNormal="55" workbookViewId="0">
      <selection activeCell="H475" sqref="H475"/>
    </sheetView>
  </sheetViews>
  <sheetFormatPr baseColWidth="10" defaultRowHeight="14.4" x14ac:dyDescent="0.3"/>
  <cols>
    <col min="1" max="1" width="61.44140625" bestFit="1" customWidth="1"/>
    <col min="2" max="2" width="12" style="3" bestFit="1" customWidth="1"/>
    <col min="3" max="3" width="5.88671875" bestFit="1" customWidth="1"/>
    <col min="4" max="4" width="7.33203125" bestFit="1" customWidth="1"/>
    <col min="5" max="5" width="5" bestFit="1" customWidth="1"/>
    <col min="6" max="6" width="7.88671875" style="8" bestFit="1" customWidth="1"/>
    <col min="7" max="7" width="11.5546875" bestFit="1" customWidth="1"/>
    <col min="8" max="8" width="7.44140625" style="9" bestFit="1" customWidth="1"/>
    <col min="9" max="9" width="14.33203125" style="9" bestFit="1" customWidth="1"/>
    <col min="10" max="11" width="30" bestFit="1" customWidth="1"/>
    <col min="12" max="12" width="10.6640625" style="12" bestFit="1" customWidth="1"/>
    <col min="13" max="13" width="10.5546875" style="12" bestFit="1" customWidth="1"/>
    <col min="14" max="14" width="11.109375" customWidth="1"/>
    <col min="16" max="16" width="50.109375" style="4" bestFit="1" customWidth="1"/>
    <col min="17" max="17" width="47.5546875" style="4" bestFit="1" customWidth="1"/>
  </cols>
  <sheetData>
    <row r="1" spans="1:21" x14ac:dyDescent="0.3">
      <c r="A1" s="7" t="s">
        <v>24</v>
      </c>
      <c r="B1" s="3" t="s">
        <v>1</v>
      </c>
      <c r="C1" s="7" t="s">
        <v>26</v>
      </c>
      <c r="D1" s="7" t="s">
        <v>25</v>
      </c>
      <c r="E1" s="7" t="s">
        <v>27</v>
      </c>
      <c r="F1" s="8" t="s">
        <v>2</v>
      </c>
      <c r="G1" s="7" t="s">
        <v>4</v>
      </c>
      <c r="H1" s="10" t="s">
        <v>49</v>
      </c>
      <c r="I1" s="9" t="s">
        <v>69</v>
      </c>
      <c r="J1" s="7" t="s">
        <v>48</v>
      </c>
      <c r="K1" s="7" t="s">
        <v>83</v>
      </c>
      <c r="L1" s="12" t="s">
        <v>28</v>
      </c>
      <c r="M1" s="12" t="s">
        <v>29</v>
      </c>
      <c r="N1" s="7"/>
      <c r="P1" s="4" t="s">
        <v>84</v>
      </c>
      <c r="Q1" s="4" t="s">
        <v>84</v>
      </c>
      <c r="R1" s="4" t="s">
        <v>85</v>
      </c>
      <c r="T1" t="s">
        <v>69</v>
      </c>
      <c r="U1" s="14" t="s">
        <v>153</v>
      </c>
    </row>
    <row r="2" spans="1:21" x14ac:dyDescent="0.3">
      <c r="A2" t="s">
        <v>8</v>
      </c>
      <c r="B2" s="3" t="s">
        <v>110</v>
      </c>
      <c r="C2" t="s">
        <v>61</v>
      </c>
      <c r="D2" t="s">
        <v>50</v>
      </c>
      <c r="E2" t="s">
        <v>56</v>
      </c>
      <c r="F2" s="1">
        <v>0.45833333333333331</v>
      </c>
      <c r="G2" s="2">
        <v>2152</v>
      </c>
      <c r="H2" s="11">
        <v>45</v>
      </c>
      <c r="I2" s="11">
        <f t="shared" ref="I2:I65" si="0">IF(OR(L2=".",M2="."),"1",0)</f>
        <v>0</v>
      </c>
      <c r="J2" t="s">
        <v>86</v>
      </c>
      <c r="K2" t="s">
        <v>21</v>
      </c>
      <c r="L2" s="13" t="s">
        <v>111</v>
      </c>
      <c r="M2" s="13" t="s">
        <v>112</v>
      </c>
      <c r="N2" s="7"/>
      <c r="P2" s="7" t="str">
        <f t="shared" ref="P2:P65" si="1">J2&amp;K2&amp;G2</f>
        <v>FV Austria XIIIFK Austria Wien2152</v>
      </c>
      <c r="Q2" s="7" t="str">
        <f t="shared" ref="Q2:Q65" si="2">K2&amp;J2&amp;G2</f>
        <v>FK Austria WienFV Austria XIII2152</v>
      </c>
      <c r="R2">
        <f>IF(P2&lt;&gt;"",COUNTIF(P$2:Q2,P2),"")</f>
        <v>1</v>
      </c>
      <c r="S2" s="15" t="str">
        <f>$B$2</f>
        <v>22.07.2018</v>
      </c>
      <c r="T2" t="s">
        <v>49</v>
      </c>
    </row>
    <row r="3" spans="1:21" x14ac:dyDescent="0.3">
      <c r="A3" t="s">
        <v>10</v>
      </c>
      <c r="B3" s="3" t="s">
        <v>113</v>
      </c>
      <c r="C3" t="s">
        <v>61</v>
      </c>
      <c r="D3" t="s">
        <v>50</v>
      </c>
      <c r="E3" t="s">
        <v>68</v>
      </c>
      <c r="F3" s="1">
        <v>0.86458333333333337</v>
      </c>
      <c r="G3" s="2">
        <v>13155</v>
      </c>
      <c r="H3" s="11">
        <f t="shared" ref="H3:H35" si="3">B3-B2</f>
        <v>5</v>
      </c>
      <c r="I3" s="11">
        <f t="shared" si="0"/>
        <v>0</v>
      </c>
      <c r="J3" t="s">
        <v>21</v>
      </c>
      <c r="K3" t="s">
        <v>89</v>
      </c>
      <c r="L3" s="13" t="s">
        <v>114</v>
      </c>
      <c r="M3" s="13" t="s">
        <v>115</v>
      </c>
      <c r="N3" s="7"/>
      <c r="P3" s="7" t="str">
        <f t="shared" si="1"/>
        <v>FK Austria WienFC Wacker Innsbruck13155</v>
      </c>
      <c r="Q3" s="7" t="str">
        <f t="shared" si="2"/>
        <v>FC Wacker InnsbruckFK Austria Wien13155</v>
      </c>
      <c r="R3">
        <f>IF(P3&lt;&gt;"",COUNTIF(P$2:Q3,P3),"")</f>
        <v>1</v>
      </c>
    </row>
    <row r="4" spans="1:21" x14ac:dyDescent="0.3">
      <c r="A4" t="s">
        <v>10</v>
      </c>
      <c r="B4" s="3" t="s">
        <v>117</v>
      </c>
      <c r="C4" t="s">
        <v>61</v>
      </c>
      <c r="D4" t="s">
        <v>54</v>
      </c>
      <c r="E4" t="s">
        <v>56</v>
      </c>
      <c r="F4" s="1">
        <v>0.72916666666666663</v>
      </c>
      <c r="G4" s="2">
        <v>4727</v>
      </c>
      <c r="H4" s="11">
        <f t="shared" si="3"/>
        <v>9</v>
      </c>
      <c r="I4" s="11">
        <f t="shared" si="0"/>
        <v>0</v>
      </c>
      <c r="J4" t="s">
        <v>11</v>
      </c>
      <c r="K4" t="s">
        <v>21</v>
      </c>
      <c r="L4" s="13" t="s">
        <v>115</v>
      </c>
      <c r="M4" s="13" t="s">
        <v>111</v>
      </c>
      <c r="N4" s="7"/>
      <c r="P4" s="7" t="str">
        <f t="shared" si="1"/>
        <v>Wolfsberger ACFK Austria Wien4727</v>
      </c>
      <c r="Q4" s="7" t="str">
        <f t="shared" si="2"/>
        <v>FK Austria WienWolfsberger AC4727</v>
      </c>
      <c r="R4">
        <f>IF(P4&lt;&gt;"",COUNTIF(P$2:Q4,P4),"")</f>
        <v>1</v>
      </c>
    </row>
    <row r="5" spans="1:21" x14ac:dyDescent="0.3">
      <c r="A5" t="s">
        <v>10</v>
      </c>
      <c r="B5" s="3" t="s">
        <v>118</v>
      </c>
      <c r="C5" t="s">
        <v>61</v>
      </c>
      <c r="D5" t="s">
        <v>54</v>
      </c>
      <c r="E5" t="s">
        <v>52</v>
      </c>
      <c r="F5" s="1">
        <v>0.70833333333333337</v>
      </c>
      <c r="G5" s="2">
        <v>10734</v>
      </c>
      <c r="H5" s="11">
        <f t="shared" si="3"/>
        <v>6</v>
      </c>
      <c r="I5" s="11">
        <f t="shared" si="0"/>
        <v>0</v>
      </c>
      <c r="J5" t="s">
        <v>33</v>
      </c>
      <c r="K5" t="s">
        <v>21</v>
      </c>
      <c r="L5" s="13" t="s">
        <v>114</v>
      </c>
      <c r="M5" s="13" t="s">
        <v>111</v>
      </c>
      <c r="N5" s="7"/>
      <c r="P5" s="7" t="str">
        <f t="shared" si="1"/>
        <v>Red Bull SalzburgFK Austria Wien10734</v>
      </c>
      <c r="Q5" s="7" t="str">
        <f t="shared" si="2"/>
        <v>FK Austria WienRed Bull Salzburg10734</v>
      </c>
      <c r="R5">
        <f>IF(P5&lt;&gt;"",COUNTIF(P$2:Q5,P5),"")</f>
        <v>1</v>
      </c>
    </row>
    <row r="6" spans="1:21" x14ac:dyDescent="0.3">
      <c r="A6" t="s">
        <v>10</v>
      </c>
      <c r="B6" s="3" t="s">
        <v>119</v>
      </c>
      <c r="C6" t="s">
        <v>61</v>
      </c>
      <c r="D6" t="s">
        <v>54</v>
      </c>
      <c r="E6" t="s">
        <v>56</v>
      </c>
      <c r="F6" s="1">
        <v>0.70833333333333337</v>
      </c>
      <c r="G6" s="2">
        <v>10055</v>
      </c>
      <c r="H6" s="11">
        <f t="shared" si="3"/>
        <v>8</v>
      </c>
      <c r="I6" s="11">
        <f t="shared" si="0"/>
        <v>0</v>
      </c>
      <c r="J6" t="s">
        <v>21</v>
      </c>
      <c r="K6" t="s">
        <v>13</v>
      </c>
      <c r="L6" s="13" t="s">
        <v>112</v>
      </c>
      <c r="M6" s="13" t="s">
        <v>111</v>
      </c>
      <c r="N6" s="7"/>
      <c r="P6" s="7" t="str">
        <f t="shared" si="1"/>
        <v>FK Austria WienFC Admira Wacker Mödling10055</v>
      </c>
      <c r="Q6" s="7" t="str">
        <f t="shared" si="2"/>
        <v>FC Admira Wacker MödlingFK Austria Wien10055</v>
      </c>
      <c r="R6">
        <f>IF(P6&lt;&gt;"",COUNTIF(P$2:Q6,P6),"")</f>
        <v>1</v>
      </c>
    </row>
    <row r="7" spans="1:21" x14ac:dyDescent="0.3">
      <c r="A7" t="s">
        <v>10</v>
      </c>
      <c r="B7" s="3" t="s">
        <v>120</v>
      </c>
      <c r="C7" t="s">
        <v>61</v>
      </c>
      <c r="D7" t="s">
        <v>54</v>
      </c>
      <c r="E7" t="s">
        <v>52</v>
      </c>
      <c r="F7" s="1">
        <v>0.70833333333333337</v>
      </c>
      <c r="G7" s="2">
        <v>5424</v>
      </c>
      <c r="H7" s="11">
        <f t="shared" si="3"/>
        <v>6</v>
      </c>
      <c r="I7" s="11">
        <f t="shared" si="0"/>
        <v>0</v>
      </c>
      <c r="J7" t="s">
        <v>16</v>
      </c>
      <c r="K7" t="s">
        <v>21</v>
      </c>
      <c r="L7" s="13" t="s">
        <v>111</v>
      </c>
      <c r="M7" s="13" t="s">
        <v>111</v>
      </c>
      <c r="N7" s="7"/>
      <c r="P7" s="7" t="str">
        <f t="shared" si="1"/>
        <v>SKN St. PöltenFK Austria Wien5424</v>
      </c>
      <c r="Q7" s="7" t="str">
        <f t="shared" si="2"/>
        <v>FK Austria WienSKN St. Pölten5424</v>
      </c>
      <c r="R7">
        <f>IF(P7&lt;&gt;"",COUNTIF(P$2:Q7,P7),"")</f>
        <v>1</v>
      </c>
    </row>
    <row r="8" spans="1:21" x14ac:dyDescent="0.3">
      <c r="A8" t="s">
        <v>10</v>
      </c>
      <c r="B8" s="3" t="s">
        <v>121</v>
      </c>
      <c r="C8" t="s">
        <v>61</v>
      </c>
      <c r="D8" t="s">
        <v>57</v>
      </c>
      <c r="E8" t="s">
        <v>52</v>
      </c>
      <c r="F8" s="1">
        <v>0.70833333333333337</v>
      </c>
      <c r="G8" s="2">
        <v>9046</v>
      </c>
      <c r="H8" s="11">
        <f t="shared" si="3"/>
        <v>7</v>
      </c>
      <c r="I8" s="11">
        <f t="shared" si="0"/>
        <v>0</v>
      </c>
      <c r="J8" t="s">
        <v>21</v>
      </c>
      <c r="K8" t="s">
        <v>20</v>
      </c>
      <c r="L8" s="13" t="s">
        <v>114</v>
      </c>
      <c r="M8" s="13" t="s">
        <v>115</v>
      </c>
      <c r="N8" s="7"/>
      <c r="P8" s="7" t="str">
        <f t="shared" si="1"/>
        <v>FK Austria WienSV Mattersburg9046</v>
      </c>
      <c r="Q8" s="7" t="str">
        <f t="shared" si="2"/>
        <v>SV MattersburgFK Austria Wien9046</v>
      </c>
      <c r="R8">
        <f>IF(P8&lt;&gt;"",COUNTIF(P$2:Q8,P8),"")</f>
        <v>1</v>
      </c>
    </row>
    <row r="9" spans="1:21" x14ac:dyDescent="0.3">
      <c r="A9" t="s">
        <v>10</v>
      </c>
      <c r="B9" s="3" t="s">
        <v>122</v>
      </c>
      <c r="C9" t="s">
        <v>61</v>
      </c>
      <c r="D9" t="s">
        <v>57</v>
      </c>
      <c r="E9" t="s">
        <v>56</v>
      </c>
      <c r="F9" s="1">
        <v>0.70833333333333337</v>
      </c>
      <c r="G9" s="2">
        <v>26000</v>
      </c>
      <c r="H9" s="11">
        <f t="shared" si="3"/>
        <v>15</v>
      </c>
      <c r="I9" s="11">
        <f t="shared" si="0"/>
        <v>0</v>
      </c>
      <c r="J9" t="s">
        <v>18</v>
      </c>
      <c r="K9" t="s">
        <v>21</v>
      </c>
      <c r="L9" s="13" t="s">
        <v>111</v>
      </c>
      <c r="M9" s="13" t="s">
        <v>115</v>
      </c>
      <c r="N9" s="7"/>
      <c r="P9" s="7" t="str">
        <f t="shared" si="1"/>
        <v>SK Rapid WienFK Austria Wien26000</v>
      </c>
      <c r="Q9" s="7" t="str">
        <f t="shared" si="2"/>
        <v>FK Austria WienSK Rapid Wien26000</v>
      </c>
      <c r="R9">
        <f>IF(P9&lt;&gt;"",COUNTIF(P$2:Q9,P9),"")</f>
        <v>1</v>
      </c>
    </row>
    <row r="10" spans="1:21" x14ac:dyDescent="0.3">
      <c r="A10" t="s">
        <v>10</v>
      </c>
      <c r="B10" s="3" t="s">
        <v>123</v>
      </c>
      <c r="C10" t="s">
        <v>61</v>
      </c>
      <c r="D10" t="s">
        <v>57</v>
      </c>
      <c r="E10" t="s">
        <v>56</v>
      </c>
      <c r="F10" s="1">
        <v>0.60416666666666663</v>
      </c>
      <c r="G10" s="2">
        <v>10076</v>
      </c>
      <c r="H10" s="11">
        <f t="shared" si="3"/>
        <v>7</v>
      </c>
      <c r="I10" s="11">
        <f t="shared" si="0"/>
        <v>0</v>
      </c>
      <c r="J10" t="s">
        <v>21</v>
      </c>
      <c r="K10" t="s">
        <v>12</v>
      </c>
      <c r="L10" s="13" t="s">
        <v>111</v>
      </c>
      <c r="M10" s="13" t="s">
        <v>124</v>
      </c>
      <c r="N10" s="7"/>
      <c r="P10" s="7" t="str">
        <f t="shared" si="1"/>
        <v>FK Austria WienLASK10076</v>
      </c>
      <c r="Q10" s="7" t="str">
        <f t="shared" si="2"/>
        <v>LASKFK Austria Wien10076</v>
      </c>
      <c r="R10">
        <f>IF(P10&lt;&gt;"",COUNTIF(P$2:Q10,P10),"")</f>
        <v>1</v>
      </c>
    </row>
    <row r="11" spans="1:21" x14ac:dyDescent="0.3">
      <c r="A11" t="s">
        <v>8</v>
      </c>
      <c r="B11" s="3" t="s">
        <v>125</v>
      </c>
      <c r="C11" t="s">
        <v>61</v>
      </c>
      <c r="D11" t="s">
        <v>57</v>
      </c>
      <c r="E11" t="s">
        <v>53</v>
      </c>
      <c r="F11" s="1">
        <v>0.86458333333333337</v>
      </c>
      <c r="G11" s="2">
        <v>8900</v>
      </c>
      <c r="H11" s="11">
        <f t="shared" si="3"/>
        <v>3</v>
      </c>
      <c r="I11" s="11">
        <f t="shared" si="0"/>
        <v>0</v>
      </c>
      <c r="J11" t="s">
        <v>21</v>
      </c>
      <c r="K11" t="s">
        <v>17</v>
      </c>
      <c r="L11" s="13" t="s">
        <v>114</v>
      </c>
      <c r="M11" s="13" t="s">
        <v>111</v>
      </c>
      <c r="N11" s="7"/>
      <c r="P11" s="7" t="str">
        <f t="shared" si="1"/>
        <v>FK Austria WienSK Sturm Graz8900</v>
      </c>
      <c r="Q11" s="7" t="str">
        <f t="shared" si="2"/>
        <v>SK Sturm GrazFK Austria Wien8900</v>
      </c>
      <c r="R11">
        <f>IF(P11&lt;&gt;"",COUNTIF(P$2:Q11,P11),"")</f>
        <v>1</v>
      </c>
    </row>
    <row r="12" spans="1:21" x14ac:dyDescent="0.3">
      <c r="A12" t="s">
        <v>10</v>
      </c>
      <c r="B12" s="3" t="s">
        <v>126</v>
      </c>
      <c r="C12" t="s">
        <v>61</v>
      </c>
      <c r="D12" t="s">
        <v>57</v>
      </c>
      <c r="E12" t="s">
        <v>56</v>
      </c>
      <c r="F12" s="1">
        <v>0.60416666666666663</v>
      </c>
      <c r="G12" s="2">
        <v>4058</v>
      </c>
      <c r="H12" s="11">
        <f t="shared" si="3"/>
        <v>4</v>
      </c>
      <c r="I12" s="11">
        <f t="shared" si="0"/>
        <v>0</v>
      </c>
      <c r="J12" t="s">
        <v>80</v>
      </c>
      <c r="K12" t="s">
        <v>21</v>
      </c>
      <c r="L12" s="13" t="s">
        <v>111</v>
      </c>
      <c r="M12" s="13" t="s">
        <v>115</v>
      </c>
      <c r="N12" s="7"/>
      <c r="P12" s="7" t="str">
        <f t="shared" si="1"/>
        <v>TSV HartbergFK Austria Wien4058</v>
      </c>
      <c r="Q12" s="7" t="str">
        <f t="shared" si="2"/>
        <v>FK Austria WienTSV Hartberg4058</v>
      </c>
      <c r="R12">
        <f>IF(P12&lt;&gt;"",COUNTIF(P$2:Q12,P12),"")</f>
        <v>1</v>
      </c>
    </row>
    <row r="13" spans="1:21" x14ac:dyDescent="0.3">
      <c r="A13" t="s">
        <v>10</v>
      </c>
      <c r="B13" s="3" t="s">
        <v>127</v>
      </c>
      <c r="C13" t="s">
        <v>61</v>
      </c>
      <c r="D13" t="s">
        <v>58</v>
      </c>
      <c r="E13" t="s">
        <v>52</v>
      </c>
      <c r="F13" s="1">
        <v>0.70833333333333337</v>
      </c>
      <c r="G13" s="2">
        <v>3712</v>
      </c>
      <c r="H13" s="11">
        <f t="shared" si="3"/>
        <v>6</v>
      </c>
      <c r="I13" s="11">
        <f t="shared" si="0"/>
        <v>0</v>
      </c>
      <c r="J13" t="s">
        <v>14</v>
      </c>
      <c r="K13" t="s">
        <v>21</v>
      </c>
      <c r="L13" s="13" t="s">
        <v>114</v>
      </c>
      <c r="M13" s="13" t="s">
        <v>111</v>
      </c>
      <c r="N13" s="7"/>
      <c r="P13" s="7" t="str">
        <f t="shared" si="1"/>
        <v>SC Rheindorf AltachFK Austria Wien3712</v>
      </c>
      <c r="Q13" s="7" t="str">
        <f t="shared" si="2"/>
        <v>FK Austria WienSC Rheindorf Altach3712</v>
      </c>
      <c r="R13">
        <f>IF(P13&lt;&gt;"",COUNTIF(P$2:Q13,P13),"")</f>
        <v>1</v>
      </c>
    </row>
    <row r="14" spans="1:21" x14ac:dyDescent="0.3">
      <c r="A14" t="s">
        <v>10</v>
      </c>
      <c r="B14" s="3" t="s">
        <v>128</v>
      </c>
      <c r="C14" t="s">
        <v>61</v>
      </c>
      <c r="D14" t="s">
        <v>58</v>
      </c>
      <c r="E14" t="s">
        <v>56</v>
      </c>
      <c r="F14" s="1">
        <v>0.70833333333333337</v>
      </c>
      <c r="G14" s="2">
        <v>11265</v>
      </c>
      <c r="H14" s="11">
        <f t="shared" si="3"/>
        <v>15</v>
      </c>
      <c r="I14" s="11">
        <f t="shared" si="0"/>
        <v>0</v>
      </c>
      <c r="J14" t="s">
        <v>21</v>
      </c>
      <c r="K14" t="s">
        <v>17</v>
      </c>
      <c r="L14" s="13" t="s">
        <v>115</v>
      </c>
      <c r="M14" s="13" t="s">
        <v>115</v>
      </c>
      <c r="N14" s="7"/>
      <c r="P14" s="7" t="str">
        <f t="shared" si="1"/>
        <v>FK Austria WienSK Sturm Graz11265</v>
      </c>
      <c r="Q14" s="7" t="str">
        <f t="shared" si="2"/>
        <v>SK Sturm GrazFK Austria Wien11265</v>
      </c>
      <c r="R14">
        <f>IF(P14&lt;&gt;"",COUNTIF(P$2:Q14,P14),"")</f>
        <v>1</v>
      </c>
    </row>
    <row r="15" spans="1:21" x14ac:dyDescent="0.3">
      <c r="A15" t="s">
        <v>10</v>
      </c>
      <c r="B15" s="3" t="s">
        <v>129</v>
      </c>
      <c r="C15" t="s">
        <v>61</v>
      </c>
      <c r="D15" t="s">
        <v>58</v>
      </c>
      <c r="E15" t="s">
        <v>52</v>
      </c>
      <c r="F15" s="1">
        <v>0.70833333333333337</v>
      </c>
      <c r="G15" s="2">
        <v>5532</v>
      </c>
      <c r="H15" s="11">
        <f t="shared" si="3"/>
        <v>6</v>
      </c>
      <c r="I15" s="11">
        <f t="shared" si="0"/>
        <v>0</v>
      </c>
      <c r="J15" t="s">
        <v>89</v>
      </c>
      <c r="K15" t="s">
        <v>21</v>
      </c>
      <c r="L15" s="13" t="s">
        <v>111</v>
      </c>
      <c r="M15" s="13" t="s">
        <v>111</v>
      </c>
      <c r="N15" s="7"/>
      <c r="P15" s="7" t="str">
        <f t="shared" si="1"/>
        <v>FC Wacker InnsbruckFK Austria Wien5532</v>
      </c>
      <c r="Q15" s="7" t="str">
        <f t="shared" si="2"/>
        <v>FK Austria WienFC Wacker Innsbruck5532</v>
      </c>
      <c r="R15">
        <f>IF(P15&lt;&gt;"",COUNTIF(P$2:Q15,P15),"")</f>
        <v>1</v>
      </c>
    </row>
    <row r="16" spans="1:21" x14ac:dyDescent="0.3">
      <c r="A16" t="s">
        <v>8</v>
      </c>
      <c r="B16" s="3" t="s">
        <v>130</v>
      </c>
      <c r="C16" t="s">
        <v>61</v>
      </c>
      <c r="D16" t="s">
        <v>58</v>
      </c>
      <c r="E16" t="s">
        <v>51</v>
      </c>
      <c r="F16" s="1">
        <v>0.84722222222222221</v>
      </c>
      <c r="G16" s="2">
        <v>7212</v>
      </c>
      <c r="H16" s="11">
        <f t="shared" si="3"/>
        <v>3</v>
      </c>
      <c r="I16" s="11">
        <f t="shared" si="0"/>
        <v>0</v>
      </c>
      <c r="J16" t="s">
        <v>21</v>
      </c>
      <c r="K16" t="s">
        <v>100</v>
      </c>
      <c r="L16" s="13" t="s">
        <v>124</v>
      </c>
      <c r="M16" s="13" t="s">
        <v>115</v>
      </c>
      <c r="N16" s="7"/>
      <c r="P16" s="7" t="str">
        <f t="shared" si="1"/>
        <v>FK Austria WienFloridsdorfer AC7212</v>
      </c>
      <c r="Q16" s="7" t="str">
        <f t="shared" si="2"/>
        <v>Floridsdorfer ACFK Austria Wien7212</v>
      </c>
      <c r="R16">
        <f>IF(P16&lt;&gt;"",COUNTIF(P$2:Q16,P16),"")</f>
        <v>1</v>
      </c>
    </row>
    <row r="17" spans="1:18" x14ac:dyDescent="0.3">
      <c r="A17" t="s">
        <v>10</v>
      </c>
      <c r="B17" s="3" t="s">
        <v>131</v>
      </c>
      <c r="C17" t="s">
        <v>61</v>
      </c>
      <c r="D17" t="s">
        <v>59</v>
      </c>
      <c r="E17" t="s">
        <v>56</v>
      </c>
      <c r="F17" s="1">
        <v>0.60416666666666663</v>
      </c>
      <c r="G17" s="2">
        <v>8540</v>
      </c>
      <c r="H17" s="11">
        <f t="shared" si="3"/>
        <v>5</v>
      </c>
      <c r="I17" s="11">
        <f t="shared" si="0"/>
        <v>0</v>
      </c>
      <c r="J17" t="s">
        <v>21</v>
      </c>
      <c r="K17" t="s">
        <v>11</v>
      </c>
      <c r="L17" s="13" t="s">
        <v>114</v>
      </c>
      <c r="M17" s="13" t="s">
        <v>124</v>
      </c>
      <c r="N17" s="7"/>
      <c r="P17" s="7" t="str">
        <f t="shared" si="1"/>
        <v>FK Austria WienWolfsberger AC8540</v>
      </c>
      <c r="Q17" s="7" t="str">
        <f t="shared" si="2"/>
        <v>Wolfsberger ACFK Austria Wien8540</v>
      </c>
      <c r="R17">
        <f>IF(P17&lt;&gt;"",COUNTIF(P$2:Q17,P17),"")</f>
        <v>1</v>
      </c>
    </row>
    <row r="18" spans="1:18" x14ac:dyDescent="0.3">
      <c r="A18" t="s">
        <v>10</v>
      </c>
      <c r="B18" s="3" t="s">
        <v>132</v>
      </c>
      <c r="C18" t="s">
        <v>61</v>
      </c>
      <c r="D18" t="s">
        <v>59</v>
      </c>
      <c r="E18" t="s">
        <v>56</v>
      </c>
      <c r="F18" s="1">
        <v>0.70833333333333337</v>
      </c>
      <c r="G18" s="2">
        <v>10507</v>
      </c>
      <c r="H18" s="11">
        <f t="shared" si="3"/>
        <v>7</v>
      </c>
      <c r="I18" s="11">
        <f t="shared" si="0"/>
        <v>0</v>
      </c>
      <c r="J18" t="s">
        <v>21</v>
      </c>
      <c r="K18" t="s">
        <v>33</v>
      </c>
      <c r="L18" s="13" t="s">
        <v>111</v>
      </c>
      <c r="M18" s="13" t="s">
        <v>114</v>
      </c>
      <c r="N18" s="7"/>
      <c r="P18" s="7" t="str">
        <f t="shared" si="1"/>
        <v>FK Austria WienRed Bull Salzburg10507</v>
      </c>
      <c r="Q18" s="7" t="str">
        <f t="shared" si="2"/>
        <v>Red Bull SalzburgFK Austria Wien10507</v>
      </c>
      <c r="R18">
        <f>IF(P18&lt;&gt;"",COUNTIF(P$2:Q18,P18),"")</f>
        <v>1</v>
      </c>
    </row>
    <row r="19" spans="1:18" x14ac:dyDescent="0.3">
      <c r="A19" t="s">
        <v>10</v>
      </c>
      <c r="B19" s="3" t="s">
        <v>133</v>
      </c>
      <c r="C19" t="s">
        <v>61</v>
      </c>
      <c r="D19" t="s">
        <v>59</v>
      </c>
      <c r="E19" t="s">
        <v>52</v>
      </c>
      <c r="F19" s="1">
        <v>0.70833333333333337</v>
      </c>
      <c r="G19" s="2">
        <v>2857</v>
      </c>
      <c r="H19" s="11">
        <f t="shared" si="3"/>
        <v>13</v>
      </c>
      <c r="I19" s="11">
        <f t="shared" si="0"/>
        <v>0</v>
      </c>
      <c r="J19" t="s">
        <v>13</v>
      </c>
      <c r="K19" t="s">
        <v>21</v>
      </c>
      <c r="L19" s="13" t="s">
        <v>115</v>
      </c>
      <c r="M19" s="13" t="s">
        <v>114</v>
      </c>
      <c r="N19" s="7"/>
      <c r="P19" s="7" t="str">
        <f t="shared" si="1"/>
        <v>FC Admira Wacker MödlingFK Austria Wien2857</v>
      </c>
      <c r="Q19" s="7" t="str">
        <f t="shared" si="2"/>
        <v>FK Austria WienFC Admira Wacker Mödling2857</v>
      </c>
      <c r="R19">
        <f>IF(P19&lt;&gt;"",COUNTIF(P$2:Q19,P19),"")</f>
        <v>1</v>
      </c>
    </row>
    <row r="20" spans="1:18" x14ac:dyDescent="0.3">
      <c r="A20" t="s">
        <v>10</v>
      </c>
      <c r="B20" s="3" t="s">
        <v>134</v>
      </c>
      <c r="C20" t="s">
        <v>61</v>
      </c>
      <c r="D20" t="s">
        <v>60</v>
      </c>
      <c r="E20" t="s">
        <v>52</v>
      </c>
      <c r="F20" s="1">
        <v>0.70833333333333337</v>
      </c>
      <c r="G20" s="2">
        <v>9025</v>
      </c>
      <c r="H20" s="11">
        <f t="shared" si="3"/>
        <v>7</v>
      </c>
      <c r="I20" s="11">
        <f t="shared" si="0"/>
        <v>0</v>
      </c>
      <c r="J20" t="s">
        <v>21</v>
      </c>
      <c r="K20" t="s">
        <v>16</v>
      </c>
      <c r="L20" s="13" t="s">
        <v>114</v>
      </c>
      <c r="M20" s="13" t="s">
        <v>111</v>
      </c>
      <c r="N20" s="7"/>
      <c r="P20" s="7" t="str">
        <f t="shared" si="1"/>
        <v>FK Austria WienSKN St. Pölten9025</v>
      </c>
      <c r="Q20" s="7" t="str">
        <f t="shared" si="2"/>
        <v>SKN St. PöltenFK Austria Wien9025</v>
      </c>
      <c r="R20">
        <f>IF(P20&lt;&gt;"",COUNTIF(P$2:Q20,P20),"")</f>
        <v>1</v>
      </c>
    </row>
    <row r="21" spans="1:18" x14ac:dyDescent="0.3">
      <c r="A21" t="s">
        <v>10</v>
      </c>
      <c r="B21" s="3" t="s">
        <v>135</v>
      </c>
      <c r="C21" t="s">
        <v>61</v>
      </c>
      <c r="D21" t="s">
        <v>60</v>
      </c>
      <c r="E21" t="s">
        <v>56</v>
      </c>
      <c r="F21" s="1">
        <v>0.60416666666666663</v>
      </c>
      <c r="G21" s="2">
        <v>2700</v>
      </c>
      <c r="H21" s="11">
        <f t="shared" si="3"/>
        <v>8</v>
      </c>
      <c r="I21" s="11">
        <f t="shared" si="0"/>
        <v>0</v>
      </c>
      <c r="J21" t="s">
        <v>20</v>
      </c>
      <c r="K21" t="s">
        <v>21</v>
      </c>
      <c r="L21" s="13" t="s">
        <v>114</v>
      </c>
      <c r="M21" s="13" t="s">
        <v>115</v>
      </c>
      <c r="N21" s="7"/>
      <c r="P21" s="7" t="str">
        <f t="shared" si="1"/>
        <v>SV MattersburgFK Austria Wien2700</v>
      </c>
      <c r="Q21" s="7" t="str">
        <f t="shared" si="2"/>
        <v>FK Austria WienSV Mattersburg2700</v>
      </c>
      <c r="R21">
        <f>IF(P21&lt;&gt;"",COUNTIF(P$2:Q21,P21),"")</f>
        <v>1</v>
      </c>
    </row>
    <row r="22" spans="1:18" x14ac:dyDescent="0.3">
      <c r="A22" t="s">
        <v>10</v>
      </c>
      <c r="B22" s="3" t="s">
        <v>136</v>
      </c>
      <c r="C22" t="s">
        <v>61</v>
      </c>
      <c r="D22" t="s">
        <v>60</v>
      </c>
      <c r="E22" t="s">
        <v>56</v>
      </c>
      <c r="F22" s="1">
        <v>0.70833333333333337</v>
      </c>
      <c r="G22" s="2">
        <v>16582</v>
      </c>
      <c r="H22" s="11">
        <f t="shared" si="3"/>
        <v>7</v>
      </c>
      <c r="I22" s="11">
        <f t="shared" si="0"/>
        <v>0</v>
      </c>
      <c r="J22" t="s">
        <v>21</v>
      </c>
      <c r="K22" t="s">
        <v>18</v>
      </c>
      <c r="L22" s="13" t="s">
        <v>137</v>
      </c>
      <c r="M22" s="13" t="s">
        <v>115</v>
      </c>
      <c r="N22" s="7"/>
      <c r="P22" s="7" t="str">
        <f t="shared" si="1"/>
        <v>FK Austria WienSK Rapid Wien16582</v>
      </c>
      <c r="Q22" s="7" t="str">
        <f t="shared" si="2"/>
        <v>SK Rapid WienFK Austria Wien16582</v>
      </c>
      <c r="R22">
        <f>IF(P22&lt;&gt;"",COUNTIF(P$2:Q22,P22),"")</f>
        <v>1</v>
      </c>
    </row>
    <row r="23" spans="1:18" x14ac:dyDescent="0.3">
      <c r="A23" t="s">
        <v>8</v>
      </c>
      <c r="B23" s="3" t="s">
        <v>138</v>
      </c>
      <c r="C23" t="s">
        <v>139</v>
      </c>
      <c r="D23" t="s">
        <v>62</v>
      </c>
      <c r="E23" t="s">
        <v>68</v>
      </c>
      <c r="F23" s="1">
        <v>0.79166666666666663</v>
      </c>
      <c r="G23" s="2">
        <v>12295</v>
      </c>
      <c r="H23" s="11">
        <f t="shared" si="3"/>
        <v>61</v>
      </c>
      <c r="I23" s="11">
        <f t="shared" si="0"/>
        <v>0</v>
      </c>
      <c r="J23" t="s">
        <v>107</v>
      </c>
      <c r="K23" t="s">
        <v>21</v>
      </c>
      <c r="L23" s="13" t="s">
        <v>114</v>
      </c>
      <c r="M23" s="13" t="s">
        <v>115</v>
      </c>
      <c r="N23" s="7"/>
      <c r="P23" s="7" t="str">
        <f t="shared" si="1"/>
        <v>Grazer AK 1902FK Austria Wien12295</v>
      </c>
      <c r="Q23" s="7" t="str">
        <f t="shared" si="2"/>
        <v>FK Austria WienGrazer AK 190212295</v>
      </c>
      <c r="R23">
        <f>IF(P23&lt;&gt;"",COUNTIF(P$2:Q23,P23),"")</f>
        <v>1</v>
      </c>
    </row>
    <row r="24" spans="1:18" x14ac:dyDescent="0.3">
      <c r="A24" t="s">
        <v>10</v>
      </c>
      <c r="B24" s="3" t="s">
        <v>140</v>
      </c>
      <c r="C24" t="s">
        <v>139</v>
      </c>
      <c r="D24" t="s">
        <v>62</v>
      </c>
      <c r="E24" t="s">
        <v>68</v>
      </c>
      <c r="F24" s="1">
        <v>0.8125</v>
      </c>
      <c r="G24" s="2">
        <v>6009</v>
      </c>
      <c r="H24" s="11">
        <f t="shared" si="3"/>
        <v>7</v>
      </c>
      <c r="I24" s="11">
        <f t="shared" si="0"/>
        <v>0</v>
      </c>
      <c r="J24" t="s">
        <v>12</v>
      </c>
      <c r="K24" t="s">
        <v>21</v>
      </c>
      <c r="L24" s="13" t="s">
        <v>114</v>
      </c>
      <c r="M24" s="13" t="s">
        <v>111</v>
      </c>
      <c r="N24" s="7"/>
      <c r="P24" s="7" t="str">
        <f t="shared" si="1"/>
        <v>LASKFK Austria Wien6009</v>
      </c>
      <c r="Q24" s="7" t="str">
        <f t="shared" si="2"/>
        <v>FK Austria WienLASK6009</v>
      </c>
      <c r="R24">
        <f>IF(P24&lt;&gt;"",COUNTIF(P$2:Q24,P24),"")</f>
        <v>1</v>
      </c>
    </row>
    <row r="25" spans="1:18" x14ac:dyDescent="0.3">
      <c r="A25" t="s">
        <v>10</v>
      </c>
      <c r="B25" s="3" t="s">
        <v>141</v>
      </c>
      <c r="C25" t="s">
        <v>139</v>
      </c>
      <c r="D25" t="s">
        <v>63</v>
      </c>
      <c r="E25" t="s">
        <v>56</v>
      </c>
      <c r="F25" s="1">
        <v>0.60416666666666663</v>
      </c>
      <c r="G25" s="2">
        <v>8422</v>
      </c>
      <c r="H25" s="11">
        <f t="shared" si="3"/>
        <v>9</v>
      </c>
      <c r="I25" s="11">
        <f t="shared" si="0"/>
        <v>0</v>
      </c>
      <c r="J25" t="s">
        <v>21</v>
      </c>
      <c r="K25" t="s">
        <v>80</v>
      </c>
      <c r="L25" s="13" t="s">
        <v>112</v>
      </c>
      <c r="M25" s="13" t="s">
        <v>114</v>
      </c>
      <c r="N25" s="7"/>
      <c r="P25" s="7" t="str">
        <f t="shared" si="1"/>
        <v>FK Austria WienTSV Hartberg8422</v>
      </c>
      <c r="Q25" s="7" t="str">
        <f t="shared" si="2"/>
        <v>TSV HartbergFK Austria Wien8422</v>
      </c>
      <c r="R25">
        <f>IF(P25&lt;&gt;"",COUNTIF(P$2:Q25,P25),"")</f>
        <v>1</v>
      </c>
    </row>
    <row r="26" spans="1:18" x14ac:dyDescent="0.3">
      <c r="A26" t="s">
        <v>10</v>
      </c>
      <c r="B26" s="3" t="s">
        <v>142</v>
      </c>
      <c r="C26" t="s">
        <v>139</v>
      </c>
      <c r="D26" t="s">
        <v>63</v>
      </c>
      <c r="E26" t="s">
        <v>56</v>
      </c>
      <c r="F26" s="1">
        <v>0.70833333333333337</v>
      </c>
      <c r="G26" s="2">
        <v>9380</v>
      </c>
      <c r="H26" s="11">
        <f t="shared" si="3"/>
        <v>7</v>
      </c>
      <c r="I26" s="11">
        <f t="shared" si="0"/>
        <v>0</v>
      </c>
      <c r="J26" t="s">
        <v>21</v>
      </c>
      <c r="K26" t="s">
        <v>14</v>
      </c>
      <c r="L26" s="13" t="s">
        <v>115</v>
      </c>
      <c r="M26" s="13" t="s">
        <v>124</v>
      </c>
      <c r="P26" s="7" t="str">
        <f t="shared" si="1"/>
        <v>FK Austria WienSC Rheindorf Altach9380</v>
      </c>
      <c r="Q26" s="7" t="str">
        <f t="shared" si="2"/>
        <v>SC Rheindorf AltachFK Austria Wien9380</v>
      </c>
      <c r="R26">
        <f>IF(P26&lt;&gt;"",COUNTIF(P$2:Q26,P26),"")</f>
        <v>1</v>
      </c>
    </row>
    <row r="27" spans="1:18" x14ac:dyDescent="0.3">
      <c r="A27" t="s">
        <v>10</v>
      </c>
      <c r="B27" s="3" t="s">
        <v>143</v>
      </c>
      <c r="C27" t="s">
        <v>139</v>
      </c>
      <c r="D27" t="s">
        <v>63</v>
      </c>
      <c r="E27" t="s">
        <v>56</v>
      </c>
      <c r="F27" s="1">
        <v>0.70833333333333337</v>
      </c>
      <c r="G27" s="2">
        <v>14643</v>
      </c>
      <c r="H27" s="11">
        <f t="shared" si="3"/>
        <v>7</v>
      </c>
      <c r="I27" s="11">
        <f t="shared" si="0"/>
        <v>0</v>
      </c>
      <c r="J27" t="s">
        <v>17</v>
      </c>
      <c r="K27" t="s">
        <v>21</v>
      </c>
      <c r="L27" s="13" t="s">
        <v>115</v>
      </c>
      <c r="M27" s="13" t="s">
        <v>111</v>
      </c>
      <c r="P27" s="7" t="str">
        <f t="shared" si="1"/>
        <v>SK Sturm GrazFK Austria Wien14643</v>
      </c>
      <c r="Q27" s="7" t="str">
        <f t="shared" si="2"/>
        <v>FK Austria WienSK Sturm Graz14643</v>
      </c>
      <c r="R27">
        <f>IF(P27&lt;&gt;"",COUNTIF(P$2:Q27,P27),"")</f>
        <v>1</v>
      </c>
    </row>
    <row r="28" spans="1:18" x14ac:dyDescent="0.3">
      <c r="A28" t="s">
        <v>10</v>
      </c>
      <c r="B28" s="3" t="s">
        <v>144</v>
      </c>
      <c r="C28" t="s">
        <v>139</v>
      </c>
      <c r="D28" t="s">
        <v>63</v>
      </c>
      <c r="E28" t="s">
        <v>56</v>
      </c>
      <c r="F28" s="1">
        <v>0.70833333333333337</v>
      </c>
      <c r="G28" s="2">
        <v>10228</v>
      </c>
      <c r="H28" s="11">
        <f t="shared" si="3"/>
        <v>14</v>
      </c>
      <c r="I28" s="11">
        <f t="shared" si="0"/>
        <v>0</v>
      </c>
      <c r="J28" t="s">
        <v>33</v>
      </c>
      <c r="K28" t="s">
        <v>21</v>
      </c>
      <c r="L28" s="13" t="s">
        <v>145</v>
      </c>
      <c r="M28" s="13" t="s">
        <v>115</v>
      </c>
      <c r="P28" s="7" t="str">
        <f t="shared" si="1"/>
        <v>Red Bull SalzburgFK Austria Wien10228</v>
      </c>
      <c r="Q28" s="7" t="str">
        <f t="shared" si="2"/>
        <v>FK Austria WienRed Bull Salzburg10228</v>
      </c>
      <c r="R28">
        <f>IF(P28&lt;&gt;"",COUNTIF(P$2:Q28,P28),"")</f>
        <v>1</v>
      </c>
    </row>
    <row r="29" spans="1:18" x14ac:dyDescent="0.3">
      <c r="A29" t="s">
        <v>10</v>
      </c>
      <c r="B29" s="3" t="s">
        <v>146</v>
      </c>
      <c r="C29" t="s">
        <v>139</v>
      </c>
      <c r="D29" t="s">
        <v>64</v>
      </c>
      <c r="E29" t="s">
        <v>56</v>
      </c>
      <c r="F29" s="1">
        <v>0.60416666666666663</v>
      </c>
      <c r="G29" s="2">
        <v>10150</v>
      </c>
      <c r="H29" s="11">
        <f t="shared" si="3"/>
        <v>7</v>
      </c>
      <c r="I29" s="11">
        <f t="shared" si="0"/>
        <v>0</v>
      </c>
      <c r="J29" t="s">
        <v>21</v>
      </c>
      <c r="K29" t="s">
        <v>17</v>
      </c>
      <c r="L29" s="13" t="s">
        <v>111</v>
      </c>
      <c r="M29" s="13" t="s">
        <v>115</v>
      </c>
      <c r="P29" s="7" t="str">
        <f t="shared" si="1"/>
        <v>FK Austria WienSK Sturm Graz10150</v>
      </c>
      <c r="Q29" s="7" t="str">
        <f t="shared" si="2"/>
        <v>SK Sturm GrazFK Austria Wien10150</v>
      </c>
      <c r="R29">
        <f>IF(P29&lt;&gt;"",COUNTIF(P$2:Q29,P29),"")</f>
        <v>1</v>
      </c>
    </row>
    <row r="30" spans="1:18" x14ac:dyDescent="0.3">
      <c r="A30" t="s">
        <v>10</v>
      </c>
      <c r="B30" s="3" t="s">
        <v>147</v>
      </c>
      <c r="C30" t="s">
        <v>139</v>
      </c>
      <c r="D30" t="s">
        <v>64</v>
      </c>
      <c r="E30" t="s">
        <v>56</v>
      </c>
      <c r="F30" s="1">
        <v>0.60416666666666663</v>
      </c>
      <c r="G30" s="2">
        <v>3357</v>
      </c>
      <c r="H30" s="11">
        <f t="shared" si="3"/>
        <v>7</v>
      </c>
      <c r="I30" s="11">
        <f t="shared" si="0"/>
        <v>0</v>
      </c>
      <c r="J30" t="s">
        <v>11</v>
      </c>
      <c r="K30" t="s">
        <v>21</v>
      </c>
      <c r="L30" s="13" t="s">
        <v>115</v>
      </c>
      <c r="M30" s="13" t="s">
        <v>115</v>
      </c>
      <c r="P30" s="7" t="str">
        <f t="shared" si="1"/>
        <v>Wolfsberger ACFK Austria Wien3357</v>
      </c>
      <c r="Q30" s="7" t="str">
        <f t="shared" si="2"/>
        <v>FK Austria WienWolfsberger AC3357</v>
      </c>
      <c r="R30">
        <f>IF(P30&lt;&gt;"",COUNTIF(P$2:Q30,P30),"")</f>
        <v>1</v>
      </c>
    </row>
    <row r="31" spans="1:18" x14ac:dyDescent="0.3">
      <c r="A31" t="s">
        <v>10</v>
      </c>
      <c r="B31" s="3" t="s">
        <v>148</v>
      </c>
      <c r="C31" t="s">
        <v>139</v>
      </c>
      <c r="D31" t="s">
        <v>64</v>
      </c>
      <c r="E31" t="s">
        <v>56</v>
      </c>
      <c r="F31" s="1">
        <v>0.70833333333333337</v>
      </c>
      <c r="G31" s="2">
        <v>8050.0000000000009</v>
      </c>
      <c r="H31" s="11">
        <f t="shared" si="3"/>
        <v>7</v>
      </c>
      <c r="I31" s="11">
        <f t="shared" si="0"/>
        <v>0</v>
      </c>
      <c r="J31" t="s">
        <v>21</v>
      </c>
      <c r="K31" t="s">
        <v>12</v>
      </c>
      <c r="L31" s="13" t="s">
        <v>114</v>
      </c>
      <c r="M31" s="13" t="s">
        <v>114</v>
      </c>
      <c r="P31" s="7" t="str">
        <f t="shared" si="1"/>
        <v>FK Austria WienLASK8050</v>
      </c>
      <c r="Q31" s="7" t="str">
        <f t="shared" si="2"/>
        <v>LASKFK Austria Wien8050</v>
      </c>
      <c r="R31">
        <f>IF(P31&lt;&gt;"",COUNTIF(P$2:Q31,P31),"")</f>
        <v>1</v>
      </c>
    </row>
    <row r="32" spans="1:18" x14ac:dyDescent="0.3">
      <c r="A32" t="s">
        <v>10</v>
      </c>
      <c r="B32" s="3" t="s">
        <v>149</v>
      </c>
      <c r="C32" t="s">
        <v>139</v>
      </c>
      <c r="D32" t="s">
        <v>64</v>
      </c>
      <c r="E32" t="s">
        <v>53</v>
      </c>
      <c r="F32" s="1">
        <v>0.79166666666666663</v>
      </c>
      <c r="G32" s="2">
        <v>7850</v>
      </c>
      <c r="H32" s="11">
        <f t="shared" si="3"/>
        <v>3</v>
      </c>
      <c r="I32" s="11">
        <f t="shared" si="0"/>
        <v>0</v>
      </c>
      <c r="J32" t="s">
        <v>21</v>
      </c>
      <c r="K32" t="s">
        <v>16</v>
      </c>
      <c r="L32" s="13" t="s">
        <v>114</v>
      </c>
      <c r="M32" s="13" t="s">
        <v>114</v>
      </c>
      <c r="P32" s="7" t="str">
        <f t="shared" si="1"/>
        <v>FK Austria WienSKN St. Pölten7850</v>
      </c>
      <c r="Q32" s="7" t="str">
        <f t="shared" si="2"/>
        <v>SKN St. PöltenFK Austria Wien7850</v>
      </c>
      <c r="R32">
        <f>IF(P32&lt;&gt;"",COUNTIF(P$2:Q32,P32),"")</f>
        <v>1</v>
      </c>
    </row>
    <row r="33" spans="1:18" x14ac:dyDescent="0.3">
      <c r="A33" t="s">
        <v>10</v>
      </c>
      <c r="B33" s="3" t="s">
        <v>150</v>
      </c>
      <c r="C33" t="s">
        <v>139</v>
      </c>
      <c r="D33" t="s">
        <v>64</v>
      </c>
      <c r="E33" t="s">
        <v>56</v>
      </c>
      <c r="F33" s="1">
        <v>0.60416666666666663</v>
      </c>
      <c r="G33" s="2">
        <v>4019.9999999999995</v>
      </c>
      <c r="H33" s="11">
        <f t="shared" si="3"/>
        <v>4</v>
      </c>
      <c r="I33" s="11">
        <f t="shared" si="0"/>
        <v>0</v>
      </c>
      <c r="J33" t="s">
        <v>16</v>
      </c>
      <c r="K33" t="s">
        <v>21</v>
      </c>
      <c r="L33" s="13" t="s">
        <v>115</v>
      </c>
      <c r="M33" s="13" t="s">
        <v>114</v>
      </c>
      <c r="P33" s="7" t="str">
        <f t="shared" si="1"/>
        <v>SKN St. PöltenFK Austria Wien4020</v>
      </c>
      <c r="Q33" s="7" t="str">
        <f t="shared" si="2"/>
        <v>FK Austria WienSKN St. Pölten4020</v>
      </c>
      <c r="R33">
        <f>IF(P33&lt;&gt;"",COUNTIF(P$2:Q33,P33),"")</f>
        <v>1</v>
      </c>
    </row>
    <row r="34" spans="1:18" x14ac:dyDescent="0.3">
      <c r="A34" t="s">
        <v>10</v>
      </c>
      <c r="B34" s="3" t="s">
        <v>151</v>
      </c>
      <c r="C34" t="s">
        <v>139</v>
      </c>
      <c r="D34" t="s">
        <v>65</v>
      </c>
      <c r="E34" t="s">
        <v>56</v>
      </c>
      <c r="F34" s="1">
        <v>0.70833333333333337</v>
      </c>
      <c r="G34" s="2">
        <v>9578</v>
      </c>
      <c r="H34" s="11">
        <f t="shared" si="3"/>
        <v>7</v>
      </c>
      <c r="I34" s="11">
        <f t="shared" si="0"/>
        <v>0</v>
      </c>
      <c r="J34" t="s">
        <v>21</v>
      </c>
      <c r="K34" t="s">
        <v>33</v>
      </c>
      <c r="L34" s="13" t="s">
        <v>115</v>
      </c>
      <c r="M34" s="13" t="s">
        <v>114</v>
      </c>
      <c r="P34" s="7" t="str">
        <f t="shared" si="1"/>
        <v>FK Austria WienRed Bull Salzburg9578</v>
      </c>
      <c r="Q34" s="7" t="str">
        <f t="shared" si="2"/>
        <v>Red Bull SalzburgFK Austria Wien9578</v>
      </c>
      <c r="R34">
        <f>IF(P34&lt;&gt;"",COUNTIF(P$2:Q34,P34),"")</f>
        <v>1</v>
      </c>
    </row>
    <row r="35" spans="1:18" x14ac:dyDescent="0.3">
      <c r="A35" t="s">
        <v>10</v>
      </c>
      <c r="B35" s="3" t="s">
        <v>152</v>
      </c>
      <c r="C35" t="s">
        <v>139</v>
      </c>
      <c r="D35" t="s">
        <v>65</v>
      </c>
      <c r="E35" t="s">
        <v>56</v>
      </c>
      <c r="F35" s="1">
        <v>0.60416666666666663</v>
      </c>
      <c r="G35" s="2">
        <v>8167.9999999999991</v>
      </c>
      <c r="H35" s="11">
        <f t="shared" si="3"/>
        <v>7</v>
      </c>
      <c r="I35" s="11">
        <f t="shared" si="0"/>
        <v>0</v>
      </c>
      <c r="J35" t="s">
        <v>17</v>
      </c>
      <c r="K35" t="s">
        <v>21</v>
      </c>
      <c r="L35" s="13" t="s">
        <v>115</v>
      </c>
      <c r="M35" s="13" t="s">
        <v>124</v>
      </c>
      <c r="P35" s="7" t="str">
        <f t="shared" si="1"/>
        <v>SK Sturm GrazFK Austria Wien8168</v>
      </c>
      <c r="Q35" s="7" t="str">
        <f t="shared" si="2"/>
        <v>FK Austria WienSK Sturm Graz8168</v>
      </c>
      <c r="R35">
        <f>IF(P35&lt;&gt;"",COUNTIF(P$2:Q35,P35),"")</f>
        <v>1</v>
      </c>
    </row>
    <row r="36" spans="1:18" hidden="1" x14ac:dyDescent="0.3">
      <c r="A36" s="7"/>
      <c r="C36" s="7"/>
      <c r="D36" s="7"/>
      <c r="E36" s="7"/>
      <c r="G36" s="7"/>
      <c r="H36" s="11"/>
      <c r="I36" s="11">
        <f t="shared" si="0"/>
        <v>0</v>
      </c>
      <c r="J36" s="7"/>
      <c r="K36" s="7"/>
      <c r="L36" s="9"/>
      <c r="M36" s="9"/>
      <c r="P36" s="7" t="str">
        <f t="shared" si="1"/>
        <v/>
      </c>
      <c r="Q36" s="7" t="str">
        <f t="shared" si="2"/>
        <v/>
      </c>
      <c r="R36" t="str">
        <f>IF(P36&lt;&gt;"",COUNTIF(P$2:Q36,P36),"")</f>
        <v/>
      </c>
    </row>
    <row r="37" spans="1:18" hidden="1" x14ac:dyDescent="0.3">
      <c r="A37" s="7"/>
      <c r="C37" s="7"/>
      <c r="D37" s="7"/>
      <c r="E37" s="7"/>
      <c r="G37" s="7"/>
      <c r="H37" s="11"/>
      <c r="I37" s="11">
        <f t="shared" si="0"/>
        <v>0</v>
      </c>
      <c r="J37" s="7"/>
      <c r="K37" s="7"/>
      <c r="L37" s="9"/>
      <c r="M37" s="9"/>
      <c r="P37" s="7" t="str">
        <f t="shared" si="1"/>
        <v/>
      </c>
      <c r="Q37" s="7" t="str">
        <f t="shared" si="2"/>
        <v/>
      </c>
      <c r="R37" t="str">
        <f>IF(P37&lt;&gt;"",COUNTIF(P$2:Q37,P37),"")</f>
        <v/>
      </c>
    </row>
    <row r="38" spans="1:18" x14ac:dyDescent="0.3">
      <c r="A38" t="s">
        <v>8</v>
      </c>
      <c r="B38" s="3" t="s">
        <v>167</v>
      </c>
      <c r="C38" t="s">
        <v>61</v>
      </c>
      <c r="D38" t="s">
        <v>50</v>
      </c>
      <c r="E38" t="s">
        <v>52</v>
      </c>
      <c r="F38" s="1">
        <v>0.6875</v>
      </c>
      <c r="G38" s="2">
        <v>1000</v>
      </c>
      <c r="H38" s="11">
        <v>45</v>
      </c>
      <c r="I38" s="11">
        <f t="shared" si="0"/>
        <v>0</v>
      </c>
      <c r="J38" t="s">
        <v>154</v>
      </c>
      <c r="K38" t="s">
        <v>17</v>
      </c>
      <c r="L38" s="13" t="s">
        <v>111</v>
      </c>
      <c r="M38" s="13" t="s">
        <v>114</v>
      </c>
      <c r="P38" s="7" t="str">
        <f t="shared" si="1"/>
        <v>ASV SiegendorfSK Sturm Graz1000</v>
      </c>
      <c r="Q38" s="7" t="str">
        <f t="shared" si="2"/>
        <v>SK Sturm GrazASV Siegendorf1000</v>
      </c>
      <c r="R38">
        <f>IF(P38&lt;&gt;"",COUNTIF(P$2:Q38,P38),"")</f>
        <v>1</v>
      </c>
    </row>
    <row r="39" spans="1:18" x14ac:dyDescent="0.3">
      <c r="A39" t="s">
        <v>6</v>
      </c>
      <c r="B39" s="3" t="s">
        <v>168</v>
      </c>
      <c r="C39" t="s">
        <v>61</v>
      </c>
      <c r="D39" t="s">
        <v>50</v>
      </c>
      <c r="E39" t="s">
        <v>53</v>
      </c>
      <c r="F39" s="1">
        <v>0.85416666666666663</v>
      </c>
      <c r="G39" s="2">
        <v>53106</v>
      </c>
      <c r="H39" s="11">
        <f t="shared" ref="H39:H73" si="4">B39-B38</f>
        <v>4</v>
      </c>
      <c r="I39" s="11">
        <f t="shared" si="0"/>
        <v>0</v>
      </c>
      <c r="J39" t="s">
        <v>155</v>
      </c>
      <c r="K39" t="s">
        <v>17</v>
      </c>
      <c r="L39" s="13" t="s">
        <v>114</v>
      </c>
      <c r="M39" s="13" t="s">
        <v>111</v>
      </c>
      <c r="P39" s="7" t="str">
        <f t="shared" si="1"/>
        <v>Ajax AmsterdamSK Sturm Graz53106</v>
      </c>
      <c r="Q39" s="7" t="str">
        <f t="shared" si="2"/>
        <v>SK Sturm GrazAjax Amsterdam53106</v>
      </c>
      <c r="R39">
        <f>IF(P39&lt;&gt;"",COUNTIF(P$2:Q39,P39),"")</f>
        <v>1</v>
      </c>
    </row>
    <row r="40" spans="1:18" x14ac:dyDescent="0.3">
      <c r="A40" t="s">
        <v>10</v>
      </c>
      <c r="B40" s="3" t="s">
        <v>169</v>
      </c>
      <c r="C40" t="s">
        <v>61</v>
      </c>
      <c r="D40" t="s">
        <v>50</v>
      </c>
      <c r="E40" t="s">
        <v>52</v>
      </c>
      <c r="F40" s="1">
        <v>0.70833333333333337</v>
      </c>
      <c r="G40" s="2">
        <v>10785</v>
      </c>
      <c r="H40" s="11">
        <f t="shared" si="4"/>
        <v>3</v>
      </c>
      <c r="I40" s="11">
        <f t="shared" si="0"/>
        <v>0</v>
      </c>
      <c r="J40" t="s">
        <v>17</v>
      </c>
      <c r="K40" t="s">
        <v>80</v>
      </c>
      <c r="L40" s="13" t="s">
        <v>124</v>
      </c>
      <c r="M40" s="13" t="s">
        <v>114</v>
      </c>
      <c r="P40" s="7" t="str">
        <f t="shared" si="1"/>
        <v>SK Sturm GrazTSV Hartberg10785</v>
      </c>
      <c r="Q40" s="7" t="str">
        <f t="shared" si="2"/>
        <v>TSV HartbergSK Sturm Graz10785</v>
      </c>
      <c r="R40">
        <f>IF(P40&lt;&gt;"",COUNTIF(P$2:Q40,P40),"")</f>
        <v>1</v>
      </c>
    </row>
    <row r="41" spans="1:18" x14ac:dyDescent="0.3">
      <c r="A41" t="s">
        <v>6</v>
      </c>
      <c r="B41" s="3" t="s">
        <v>170</v>
      </c>
      <c r="C41" t="s">
        <v>61</v>
      </c>
      <c r="D41" t="s">
        <v>54</v>
      </c>
      <c r="E41" t="s">
        <v>53</v>
      </c>
      <c r="F41" s="1">
        <v>0.85416666666666663</v>
      </c>
      <c r="G41" s="2">
        <v>15172</v>
      </c>
      <c r="H41" s="11">
        <f t="shared" si="4"/>
        <v>4</v>
      </c>
      <c r="I41" s="11">
        <f t="shared" si="0"/>
        <v>0</v>
      </c>
      <c r="J41" t="s">
        <v>17</v>
      </c>
      <c r="K41" t="s">
        <v>155</v>
      </c>
      <c r="L41" s="13" t="s">
        <v>115</v>
      </c>
      <c r="M41" s="13" t="s">
        <v>124</v>
      </c>
      <c r="P41" s="7" t="str">
        <f t="shared" si="1"/>
        <v>SK Sturm GrazAjax Amsterdam15172</v>
      </c>
      <c r="Q41" s="7" t="str">
        <f t="shared" si="2"/>
        <v>Ajax AmsterdamSK Sturm Graz15172</v>
      </c>
      <c r="R41">
        <f>IF(P41&lt;&gt;"",COUNTIF(P$2:Q41,P41),"")</f>
        <v>1</v>
      </c>
    </row>
    <row r="42" spans="1:18" x14ac:dyDescent="0.3">
      <c r="A42" t="s">
        <v>10</v>
      </c>
      <c r="B42" s="3" t="s">
        <v>171</v>
      </c>
      <c r="C42" t="s">
        <v>61</v>
      </c>
      <c r="D42" t="s">
        <v>54</v>
      </c>
      <c r="E42" t="s">
        <v>52</v>
      </c>
      <c r="F42" s="1">
        <v>0.70833333333333337</v>
      </c>
      <c r="G42" s="2">
        <v>7820</v>
      </c>
      <c r="H42" s="11">
        <f t="shared" si="4"/>
        <v>3</v>
      </c>
      <c r="I42" s="11">
        <f t="shared" si="0"/>
        <v>0</v>
      </c>
      <c r="J42" t="s">
        <v>89</v>
      </c>
      <c r="K42" t="s">
        <v>17</v>
      </c>
      <c r="L42" s="13" t="s">
        <v>114</v>
      </c>
      <c r="M42" s="13" t="s">
        <v>124</v>
      </c>
      <c r="P42" s="7" t="str">
        <f t="shared" si="1"/>
        <v>FC Wacker InnsbruckSK Sturm Graz7820</v>
      </c>
      <c r="Q42" s="7" t="str">
        <f t="shared" si="2"/>
        <v>SK Sturm GrazFC Wacker Innsbruck7820</v>
      </c>
      <c r="R42">
        <f>IF(P42&lt;&gt;"",COUNTIF(P$2:Q42,P42),"")</f>
        <v>1</v>
      </c>
    </row>
    <row r="43" spans="1:18" x14ac:dyDescent="0.3">
      <c r="A43" t="s">
        <v>15</v>
      </c>
      <c r="B43" s="3" t="s">
        <v>172</v>
      </c>
      <c r="C43" t="s">
        <v>61</v>
      </c>
      <c r="D43" t="s">
        <v>54</v>
      </c>
      <c r="E43" t="s">
        <v>55</v>
      </c>
      <c r="F43" s="1">
        <v>0.79166666666666663</v>
      </c>
      <c r="G43" s="2">
        <v>7650</v>
      </c>
      <c r="H43" s="11">
        <f t="shared" si="4"/>
        <v>5</v>
      </c>
      <c r="I43" s="11">
        <f t="shared" si="0"/>
        <v>0</v>
      </c>
      <c r="J43" t="s">
        <v>17</v>
      </c>
      <c r="K43" t="s">
        <v>158</v>
      </c>
      <c r="L43" s="13" t="s">
        <v>111</v>
      </c>
      <c r="M43" s="13" t="s">
        <v>114</v>
      </c>
      <c r="P43" s="7" t="str">
        <f t="shared" si="1"/>
        <v>SK Sturm GrazAEK Larnaka7650</v>
      </c>
      <c r="Q43" s="7" t="str">
        <f t="shared" si="2"/>
        <v>AEK LarnakaSK Sturm Graz7650</v>
      </c>
      <c r="R43">
        <f>IF(P43&lt;&gt;"",COUNTIF(P$2:Q43,P43),"")</f>
        <v>1</v>
      </c>
    </row>
    <row r="44" spans="1:18" x14ac:dyDescent="0.3">
      <c r="A44" t="s">
        <v>10</v>
      </c>
      <c r="B44" s="3" t="s">
        <v>173</v>
      </c>
      <c r="C44" t="s">
        <v>61</v>
      </c>
      <c r="D44" t="s">
        <v>54</v>
      </c>
      <c r="E44" t="s">
        <v>56</v>
      </c>
      <c r="F44" s="1">
        <v>0.70833333333333337</v>
      </c>
      <c r="G44" s="2">
        <v>3450</v>
      </c>
      <c r="H44" s="11">
        <f t="shared" si="4"/>
        <v>3</v>
      </c>
      <c r="I44" s="11">
        <f t="shared" si="0"/>
        <v>0</v>
      </c>
      <c r="J44" t="s">
        <v>16</v>
      </c>
      <c r="K44" t="s">
        <v>17</v>
      </c>
      <c r="L44" s="13" t="s">
        <v>114</v>
      </c>
      <c r="M44" s="13" t="s">
        <v>111</v>
      </c>
      <c r="P44" s="7" t="str">
        <f t="shared" si="1"/>
        <v>SKN St. PöltenSK Sturm Graz3450</v>
      </c>
      <c r="Q44" s="7" t="str">
        <f t="shared" si="2"/>
        <v>SK Sturm GrazSKN St. Pölten3450</v>
      </c>
      <c r="R44">
        <f>IF(P44&lt;&gt;"",COUNTIF(P$2:Q44,P44),"")</f>
        <v>1</v>
      </c>
    </row>
    <row r="45" spans="1:18" x14ac:dyDescent="0.3">
      <c r="A45" t="s">
        <v>15</v>
      </c>
      <c r="B45" s="3" t="s">
        <v>174</v>
      </c>
      <c r="C45" t="s">
        <v>61</v>
      </c>
      <c r="D45" t="s">
        <v>54</v>
      </c>
      <c r="E45" t="s">
        <v>55</v>
      </c>
      <c r="F45" s="1">
        <v>0.72916666666666663</v>
      </c>
      <c r="G45" s="2">
        <v>4145</v>
      </c>
      <c r="H45" s="11">
        <f t="shared" si="4"/>
        <v>4</v>
      </c>
      <c r="I45" s="11">
        <f t="shared" si="0"/>
        <v>0</v>
      </c>
      <c r="J45" t="s">
        <v>158</v>
      </c>
      <c r="K45" t="s">
        <v>17</v>
      </c>
      <c r="L45" s="13" t="s">
        <v>145</v>
      </c>
      <c r="M45" s="13" t="s">
        <v>111</v>
      </c>
      <c r="P45" s="7" t="str">
        <f t="shared" si="1"/>
        <v>AEK LarnakaSK Sturm Graz4145</v>
      </c>
      <c r="Q45" s="7" t="str">
        <f t="shared" si="2"/>
        <v>SK Sturm GrazAEK Larnaka4145</v>
      </c>
      <c r="R45">
        <f>IF(P45&lt;&gt;"",COUNTIF(P$2:Q45,P45),"")</f>
        <v>1</v>
      </c>
    </row>
    <row r="46" spans="1:18" x14ac:dyDescent="0.3">
      <c r="A46" t="s">
        <v>10</v>
      </c>
      <c r="B46" s="3" t="s">
        <v>119</v>
      </c>
      <c r="C46" t="s">
        <v>61</v>
      </c>
      <c r="D46" t="s">
        <v>54</v>
      </c>
      <c r="E46" t="s">
        <v>56</v>
      </c>
      <c r="F46" s="1">
        <v>0.70833333333333337</v>
      </c>
      <c r="G46" s="2">
        <v>6712</v>
      </c>
      <c r="H46" s="11">
        <f t="shared" si="4"/>
        <v>3</v>
      </c>
      <c r="I46" s="11">
        <f t="shared" si="0"/>
        <v>0</v>
      </c>
      <c r="J46" t="s">
        <v>17</v>
      </c>
      <c r="K46" t="s">
        <v>14</v>
      </c>
      <c r="L46" s="13" t="s">
        <v>115</v>
      </c>
      <c r="M46" s="13" t="s">
        <v>115</v>
      </c>
      <c r="P46" s="7" t="str">
        <f t="shared" si="1"/>
        <v>SK Sturm GrazSC Rheindorf Altach6712</v>
      </c>
      <c r="Q46" s="7" t="str">
        <f t="shared" si="2"/>
        <v>SC Rheindorf AltachSK Sturm Graz6712</v>
      </c>
      <c r="R46">
        <f>IF(P46&lt;&gt;"",COUNTIF(P$2:Q46,P46),"")</f>
        <v>1</v>
      </c>
    </row>
    <row r="47" spans="1:18" x14ac:dyDescent="0.3">
      <c r="A47" t="s">
        <v>10</v>
      </c>
      <c r="B47" s="3" t="s">
        <v>120</v>
      </c>
      <c r="C47" t="s">
        <v>61</v>
      </c>
      <c r="D47" t="s">
        <v>54</v>
      </c>
      <c r="E47" t="s">
        <v>52</v>
      </c>
      <c r="F47" s="1">
        <v>0.70833333333333337</v>
      </c>
      <c r="G47" s="2">
        <v>5635</v>
      </c>
      <c r="H47" s="11">
        <f t="shared" si="4"/>
        <v>6</v>
      </c>
      <c r="I47" s="11">
        <f t="shared" si="0"/>
        <v>0</v>
      </c>
      <c r="J47" t="s">
        <v>11</v>
      </c>
      <c r="K47" t="s">
        <v>17</v>
      </c>
      <c r="L47" s="13" t="s">
        <v>115</v>
      </c>
      <c r="M47" s="13" t="s">
        <v>115</v>
      </c>
      <c r="P47" s="7" t="str">
        <f t="shared" si="1"/>
        <v>Wolfsberger ACSK Sturm Graz5635</v>
      </c>
      <c r="Q47" s="7" t="str">
        <f t="shared" si="2"/>
        <v>SK Sturm GrazWolfsberger AC5635</v>
      </c>
      <c r="R47">
        <f>IF(P47&lt;&gt;"",COUNTIF(P$2:Q47,P47),"")</f>
        <v>1</v>
      </c>
    </row>
    <row r="48" spans="1:18" x14ac:dyDescent="0.3">
      <c r="A48" t="s">
        <v>10</v>
      </c>
      <c r="B48" s="3" t="s">
        <v>175</v>
      </c>
      <c r="C48" t="s">
        <v>61</v>
      </c>
      <c r="D48" t="s">
        <v>57</v>
      </c>
      <c r="E48" t="s">
        <v>56</v>
      </c>
      <c r="F48" s="1">
        <v>0.70833333333333337</v>
      </c>
      <c r="G48" s="2">
        <v>14487</v>
      </c>
      <c r="H48" s="11">
        <f t="shared" si="4"/>
        <v>8</v>
      </c>
      <c r="I48" s="11">
        <f t="shared" si="0"/>
        <v>0</v>
      </c>
      <c r="J48" t="s">
        <v>17</v>
      </c>
      <c r="K48" t="s">
        <v>18</v>
      </c>
      <c r="L48" s="13" t="s">
        <v>115</v>
      </c>
      <c r="M48" s="13" t="s">
        <v>115</v>
      </c>
      <c r="P48" s="7" t="str">
        <f t="shared" si="1"/>
        <v>SK Sturm GrazSK Rapid Wien14487</v>
      </c>
      <c r="Q48" s="7" t="str">
        <f t="shared" si="2"/>
        <v>SK Rapid WienSK Sturm Graz14487</v>
      </c>
      <c r="R48">
        <f>IF(P48&lt;&gt;"",COUNTIF(P$2:Q48,P48),"")</f>
        <v>1</v>
      </c>
    </row>
    <row r="49" spans="1:18" x14ac:dyDescent="0.3">
      <c r="A49" t="s">
        <v>10</v>
      </c>
      <c r="B49" s="3" t="s">
        <v>176</v>
      </c>
      <c r="C49" t="s">
        <v>61</v>
      </c>
      <c r="D49" t="s">
        <v>57</v>
      </c>
      <c r="E49" t="s">
        <v>52</v>
      </c>
      <c r="F49" s="1">
        <v>0.70833333333333337</v>
      </c>
      <c r="G49" s="2">
        <v>2400</v>
      </c>
      <c r="H49" s="11">
        <f t="shared" si="4"/>
        <v>13</v>
      </c>
      <c r="I49" s="11">
        <f t="shared" si="0"/>
        <v>0</v>
      </c>
      <c r="J49" t="s">
        <v>13</v>
      </c>
      <c r="K49" t="s">
        <v>17</v>
      </c>
      <c r="L49" s="13" t="s">
        <v>114</v>
      </c>
      <c r="M49" s="13" t="s">
        <v>124</v>
      </c>
      <c r="P49" s="7" t="str">
        <f t="shared" si="1"/>
        <v>FC Admira Wacker MödlingSK Sturm Graz2400</v>
      </c>
      <c r="Q49" s="7" t="str">
        <f t="shared" si="2"/>
        <v>SK Sturm GrazFC Admira Wacker Mödling2400</v>
      </c>
      <c r="R49">
        <f>IF(P49&lt;&gt;"",COUNTIF(P$2:Q49,P49),"")</f>
        <v>1</v>
      </c>
    </row>
    <row r="50" spans="1:18" x14ac:dyDescent="0.3">
      <c r="A50" t="s">
        <v>10</v>
      </c>
      <c r="B50" s="3" t="s">
        <v>177</v>
      </c>
      <c r="C50" t="s">
        <v>61</v>
      </c>
      <c r="D50" t="s">
        <v>57</v>
      </c>
      <c r="E50" t="s">
        <v>52</v>
      </c>
      <c r="F50" s="1">
        <v>0.70833333333333337</v>
      </c>
      <c r="G50" s="2">
        <v>6958</v>
      </c>
      <c r="H50" s="11">
        <f t="shared" si="4"/>
        <v>7</v>
      </c>
      <c r="I50" s="11">
        <f t="shared" si="0"/>
        <v>0</v>
      </c>
      <c r="J50" t="s">
        <v>17</v>
      </c>
      <c r="K50" t="s">
        <v>20</v>
      </c>
      <c r="L50" s="13" t="s">
        <v>115</v>
      </c>
      <c r="M50" s="13" t="s">
        <v>114</v>
      </c>
      <c r="P50" s="7" t="str">
        <f t="shared" si="1"/>
        <v>SK Sturm GrazSV Mattersburg6958</v>
      </c>
      <c r="Q50" s="7" t="str">
        <f t="shared" si="2"/>
        <v>SV MattersburgSK Sturm Graz6958</v>
      </c>
      <c r="R50">
        <f>IF(P50&lt;&gt;"",COUNTIF(P$2:Q50,P50),"")</f>
        <v>1</v>
      </c>
    </row>
    <row r="51" spans="1:18" hidden="1" x14ac:dyDescent="0.3">
      <c r="A51" t="s">
        <v>8</v>
      </c>
      <c r="B51" t="s">
        <v>125</v>
      </c>
      <c r="C51" t="s">
        <v>61</v>
      </c>
      <c r="D51" t="s">
        <v>57</v>
      </c>
      <c r="E51" t="s">
        <v>53</v>
      </c>
      <c r="F51" s="1">
        <v>0.86458333333333337</v>
      </c>
      <c r="G51" s="2">
        <v>8900</v>
      </c>
      <c r="H51" s="11">
        <f t="shared" si="4"/>
        <v>4</v>
      </c>
      <c r="I51" s="11">
        <f t="shared" si="0"/>
        <v>0</v>
      </c>
      <c r="J51" t="s">
        <v>21</v>
      </c>
      <c r="K51" t="s">
        <v>17</v>
      </c>
      <c r="L51" s="13" t="s">
        <v>114</v>
      </c>
      <c r="M51" s="13" t="s">
        <v>111</v>
      </c>
      <c r="P51" s="7" t="str">
        <f t="shared" si="1"/>
        <v>FK Austria WienSK Sturm Graz8900</v>
      </c>
      <c r="Q51" s="7" t="str">
        <f t="shared" si="2"/>
        <v>SK Sturm GrazFK Austria Wien8900</v>
      </c>
      <c r="R51">
        <f>IF(P51&lt;&gt;"",COUNTIF(P$2:Q51,P51),"")</f>
        <v>2</v>
      </c>
    </row>
    <row r="52" spans="1:18" x14ac:dyDescent="0.3">
      <c r="A52" t="s">
        <v>10</v>
      </c>
      <c r="B52" s="3" t="s">
        <v>126</v>
      </c>
      <c r="C52" t="s">
        <v>61</v>
      </c>
      <c r="D52" t="s">
        <v>57</v>
      </c>
      <c r="E52" t="s">
        <v>56</v>
      </c>
      <c r="F52" s="1">
        <v>0.70833333333333337</v>
      </c>
      <c r="G52" s="2">
        <v>6009</v>
      </c>
      <c r="H52" s="11">
        <f t="shared" si="4"/>
        <v>4</v>
      </c>
      <c r="I52" s="11">
        <f t="shared" si="0"/>
        <v>0</v>
      </c>
      <c r="J52" t="s">
        <v>12</v>
      </c>
      <c r="K52" t="s">
        <v>17</v>
      </c>
      <c r="L52" s="13" t="s">
        <v>111</v>
      </c>
      <c r="M52" s="13" t="s">
        <v>111</v>
      </c>
      <c r="P52" s="7" t="str">
        <f t="shared" si="1"/>
        <v>LASKSK Sturm Graz6009</v>
      </c>
      <c r="Q52" s="7" t="str">
        <f t="shared" si="2"/>
        <v>SK Sturm GrazLASK6009</v>
      </c>
      <c r="R52">
        <f>IF(P52&lt;&gt;"",COUNTIF(P$2:Q52,P52),"")</f>
        <v>1</v>
      </c>
    </row>
    <row r="53" spans="1:18" x14ac:dyDescent="0.3">
      <c r="A53" t="s">
        <v>10</v>
      </c>
      <c r="B53" s="3" t="s">
        <v>178</v>
      </c>
      <c r="C53" t="s">
        <v>61</v>
      </c>
      <c r="D53" t="s">
        <v>58</v>
      </c>
      <c r="E53" t="s">
        <v>56</v>
      </c>
      <c r="F53" s="1">
        <v>0.70833333333333337</v>
      </c>
      <c r="G53" s="2">
        <v>11147</v>
      </c>
      <c r="H53" s="11">
        <f t="shared" si="4"/>
        <v>7</v>
      </c>
      <c r="I53" s="11">
        <f t="shared" si="0"/>
        <v>0</v>
      </c>
      <c r="J53" t="s">
        <v>17</v>
      </c>
      <c r="K53" t="s">
        <v>33</v>
      </c>
      <c r="L53" s="13" t="s">
        <v>115</v>
      </c>
      <c r="M53" s="13" t="s">
        <v>114</v>
      </c>
      <c r="P53" s="7" t="str">
        <f t="shared" si="1"/>
        <v>SK Sturm GrazRed Bull Salzburg11147</v>
      </c>
      <c r="Q53" s="7" t="str">
        <f t="shared" si="2"/>
        <v>Red Bull SalzburgSK Sturm Graz11147</v>
      </c>
      <c r="R53">
        <f>IF(P53&lt;&gt;"",COUNTIF(P$2:Q53,P53),"")</f>
        <v>1</v>
      </c>
    </row>
    <row r="54" spans="1:18" hidden="1" x14ac:dyDescent="0.3">
      <c r="A54" t="s">
        <v>10</v>
      </c>
      <c r="B54" t="s">
        <v>128</v>
      </c>
      <c r="C54" t="s">
        <v>61</v>
      </c>
      <c r="D54" t="s">
        <v>58</v>
      </c>
      <c r="E54" t="s">
        <v>56</v>
      </c>
      <c r="F54" s="1">
        <v>0.70833333333333337</v>
      </c>
      <c r="G54" s="2">
        <v>11265</v>
      </c>
      <c r="H54" s="11">
        <f t="shared" si="4"/>
        <v>14</v>
      </c>
      <c r="I54" s="11">
        <f t="shared" si="0"/>
        <v>0</v>
      </c>
      <c r="J54" t="s">
        <v>21</v>
      </c>
      <c r="K54" t="s">
        <v>17</v>
      </c>
      <c r="L54" s="13" t="s">
        <v>115</v>
      </c>
      <c r="M54" s="13" t="s">
        <v>115</v>
      </c>
      <c r="P54" s="7" t="str">
        <f t="shared" si="1"/>
        <v>FK Austria WienSK Sturm Graz11265</v>
      </c>
      <c r="Q54" s="7" t="str">
        <f t="shared" si="2"/>
        <v>SK Sturm GrazFK Austria Wien11265</v>
      </c>
      <c r="R54">
        <f>IF(P54&lt;&gt;"",COUNTIF(P$2:Q54,P54),"")</f>
        <v>2</v>
      </c>
    </row>
    <row r="55" spans="1:18" x14ac:dyDescent="0.3">
      <c r="A55" t="s">
        <v>10</v>
      </c>
      <c r="B55" s="3" t="s">
        <v>129</v>
      </c>
      <c r="C55" t="s">
        <v>61</v>
      </c>
      <c r="D55" t="s">
        <v>58</v>
      </c>
      <c r="E55" t="s">
        <v>52</v>
      </c>
      <c r="F55" s="1">
        <v>0.70833333333333337</v>
      </c>
      <c r="G55" s="2">
        <v>5024</v>
      </c>
      <c r="H55" s="11">
        <f t="shared" si="4"/>
        <v>6</v>
      </c>
      <c r="I55" s="11">
        <f t="shared" si="0"/>
        <v>0</v>
      </c>
      <c r="J55" t="s">
        <v>80</v>
      </c>
      <c r="K55" t="s">
        <v>17</v>
      </c>
      <c r="L55" s="13" t="s">
        <v>114</v>
      </c>
      <c r="M55" s="13" t="s">
        <v>111</v>
      </c>
      <c r="P55" s="7" t="str">
        <f t="shared" si="1"/>
        <v>TSV HartbergSK Sturm Graz5024</v>
      </c>
      <c r="Q55" s="7" t="str">
        <f t="shared" si="2"/>
        <v>SK Sturm GrazTSV Hartberg5024</v>
      </c>
      <c r="R55">
        <f>IF(P55&lt;&gt;"",COUNTIF(P$2:Q55,P55),"")</f>
        <v>1</v>
      </c>
    </row>
    <row r="56" spans="1:18" x14ac:dyDescent="0.3">
      <c r="A56" t="s">
        <v>10</v>
      </c>
      <c r="B56" s="3" t="s">
        <v>179</v>
      </c>
      <c r="C56" t="s">
        <v>61</v>
      </c>
      <c r="D56" t="s">
        <v>59</v>
      </c>
      <c r="E56" t="s">
        <v>52</v>
      </c>
      <c r="F56" s="1">
        <v>0.70833333333333337</v>
      </c>
      <c r="G56" s="2">
        <v>7867</v>
      </c>
      <c r="H56" s="11">
        <f t="shared" si="4"/>
        <v>7</v>
      </c>
      <c r="I56" s="11">
        <f t="shared" si="0"/>
        <v>0</v>
      </c>
      <c r="J56" t="s">
        <v>17</v>
      </c>
      <c r="K56" t="s">
        <v>89</v>
      </c>
      <c r="L56" s="13" t="s">
        <v>115</v>
      </c>
      <c r="M56" s="13" t="s">
        <v>115</v>
      </c>
      <c r="P56" s="7" t="str">
        <f t="shared" si="1"/>
        <v>SK Sturm GrazFC Wacker Innsbruck7867</v>
      </c>
      <c r="Q56" s="7" t="str">
        <f t="shared" si="2"/>
        <v>FC Wacker InnsbruckSK Sturm Graz7867</v>
      </c>
      <c r="R56">
        <f>IF(P56&lt;&gt;"",COUNTIF(P$2:Q56,P56),"")</f>
        <v>1</v>
      </c>
    </row>
    <row r="57" spans="1:18" x14ac:dyDescent="0.3">
      <c r="A57" t="s">
        <v>10</v>
      </c>
      <c r="B57" s="3" t="s">
        <v>180</v>
      </c>
      <c r="C57" t="s">
        <v>61</v>
      </c>
      <c r="D57" t="s">
        <v>59</v>
      </c>
      <c r="E57" t="s">
        <v>52</v>
      </c>
      <c r="F57" s="1">
        <v>0.70833333333333337</v>
      </c>
      <c r="G57" s="2">
        <v>9218</v>
      </c>
      <c r="H57" s="11">
        <f t="shared" si="4"/>
        <v>7</v>
      </c>
      <c r="I57" s="11">
        <f t="shared" si="0"/>
        <v>0</v>
      </c>
      <c r="J57" t="s">
        <v>17</v>
      </c>
      <c r="K57" t="s">
        <v>16</v>
      </c>
      <c r="L57" s="13" t="s">
        <v>111</v>
      </c>
      <c r="M57" s="13" t="s">
        <v>111</v>
      </c>
      <c r="P57" s="7" t="str">
        <f t="shared" si="1"/>
        <v>SK Sturm GrazSKN St. Pölten9218</v>
      </c>
      <c r="Q57" s="7" t="str">
        <f t="shared" si="2"/>
        <v>SKN St. PöltenSK Sturm Graz9218</v>
      </c>
      <c r="R57">
        <f>IF(P57&lt;&gt;"",COUNTIF(P$2:Q57,P57),"")</f>
        <v>1</v>
      </c>
    </row>
    <row r="58" spans="1:18" x14ac:dyDescent="0.3">
      <c r="A58" t="s">
        <v>10</v>
      </c>
      <c r="B58" s="3" t="s">
        <v>181</v>
      </c>
      <c r="C58" t="s">
        <v>61</v>
      </c>
      <c r="D58" t="s">
        <v>59</v>
      </c>
      <c r="E58" t="s">
        <v>56</v>
      </c>
      <c r="F58" s="1">
        <v>0.60416666666666663</v>
      </c>
      <c r="G58" s="2">
        <v>3876</v>
      </c>
      <c r="H58" s="11">
        <f t="shared" si="4"/>
        <v>15</v>
      </c>
      <c r="I58" s="11">
        <f t="shared" si="0"/>
        <v>0</v>
      </c>
      <c r="J58" t="s">
        <v>14</v>
      </c>
      <c r="K58" t="s">
        <v>17</v>
      </c>
      <c r="L58" s="13" t="s">
        <v>111</v>
      </c>
      <c r="M58" s="13" t="s">
        <v>114</v>
      </c>
      <c r="P58" s="7" t="str">
        <f t="shared" si="1"/>
        <v>SC Rheindorf AltachSK Sturm Graz3876</v>
      </c>
      <c r="Q58" s="7" t="str">
        <f t="shared" si="2"/>
        <v>SK Sturm GrazSC Rheindorf Altach3876</v>
      </c>
      <c r="R58">
        <f>IF(P58&lt;&gt;"",COUNTIF(P$2:Q58,P58),"")</f>
        <v>1</v>
      </c>
    </row>
    <row r="59" spans="1:18" x14ac:dyDescent="0.3">
      <c r="A59" t="s">
        <v>10</v>
      </c>
      <c r="B59" s="3" t="s">
        <v>182</v>
      </c>
      <c r="C59" t="s">
        <v>61</v>
      </c>
      <c r="D59" t="s">
        <v>60</v>
      </c>
      <c r="E59" t="s">
        <v>56</v>
      </c>
      <c r="F59" s="1">
        <v>0.70833333333333337</v>
      </c>
      <c r="G59" s="2">
        <v>8074</v>
      </c>
      <c r="H59" s="11">
        <f t="shared" si="4"/>
        <v>7</v>
      </c>
      <c r="I59" s="11">
        <f t="shared" si="0"/>
        <v>0</v>
      </c>
      <c r="J59" t="s">
        <v>17</v>
      </c>
      <c r="K59" t="s">
        <v>11</v>
      </c>
      <c r="L59" s="13" t="s">
        <v>124</v>
      </c>
      <c r="M59" s="13" t="s">
        <v>111</v>
      </c>
      <c r="P59" s="7" t="str">
        <f t="shared" si="1"/>
        <v>SK Sturm GrazWolfsberger AC8074</v>
      </c>
      <c r="Q59" s="7" t="str">
        <f t="shared" si="2"/>
        <v>Wolfsberger ACSK Sturm Graz8074</v>
      </c>
      <c r="R59">
        <f>IF(P59&lt;&gt;"",COUNTIF(P$2:Q59,P59),"")</f>
        <v>1</v>
      </c>
    </row>
    <row r="60" spans="1:18" x14ac:dyDescent="0.3">
      <c r="A60" t="s">
        <v>10</v>
      </c>
      <c r="B60" s="3" t="s">
        <v>135</v>
      </c>
      <c r="C60" t="s">
        <v>61</v>
      </c>
      <c r="D60" t="s">
        <v>60</v>
      </c>
      <c r="E60" t="s">
        <v>56</v>
      </c>
      <c r="F60" s="1">
        <v>0.70833333333333337</v>
      </c>
      <c r="G60" s="2">
        <v>17700</v>
      </c>
      <c r="H60" s="11">
        <f t="shared" si="4"/>
        <v>7</v>
      </c>
      <c r="I60" s="11">
        <f t="shared" si="0"/>
        <v>0</v>
      </c>
      <c r="J60" t="s">
        <v>18</v>
      </c>
      <c r="K60" t="s">
        <v>17</v>
      </c>
      <c r="L60" s="13" t="s">
        <v>111</v>
      </c>
      <c r="M60" s="13" t="s">
        <v>111</v>
      </c>
      <c r="P60" s="7" t="str">
        <f t="shared" si="1"/>
        <v>SK Rapid WienSK Sturm Graz17700</v>
      </c>
      <c r="Q60" s="7" t="str">
        <f t="shared" si="2"/>
        <v>SK Sturm GrazSK Rapid Wien17700</v>
      </c>
      <c r="R60">
        <f>IF(P60&lt;&gt;"",COUNTIF(P$2:Q60,P60),"")</f>
        <v>1</v>
      </c>
    </row>
    <row r="61" spans="1:18" x14ac:dyDescent="0.3">
      <c r="A61" t="s">
        <v>10</v>
      </c>
      <c r="B61" s="3" t="s">
        <v>183</v>
      </c>
      <c r="C61" t="s">
        <v>61</v>
      </c>
      <c r="D61" t="s">
        <v>60</v>
      </c>
      <c r="E61" t="s">
        <v>52</v>
      </c>
      <c r="F61" s="1">
        <v>0.70833333333333337</v>
      </c>
      <c r="G61" s="2">
        <v>7048</v>
      </c>
      <c r="H61" s="11">
        <f t="shared" si="4"/>
        <v>6</v>
      </c>
      <c r="I61" s="11">
        <f t="shared" si="0"/>
        <v>0</v>
      </c>
      <c r="J61" t="s">
        <v>17</v>
      </c>
      <c r="K61" t="s">
        <v>13</v>
      </c>
      <c r="L61" s="13" t="s">
        <v>124</v>
      </c>
      <c r="M61" s="13" t="s">
        <v>111</v>
      </c>
      <c r="P61" s="7" t="str">
        <f t="shared" si="1"/>
        <v>SK Sturm GrazFC Admira Wacker Mödling7048</v>
      </c>
      <c r="Q61" s="7" t="str">
        <f t="shared" si="2"/>
        <v>FC Admira Wacker MödlingSK Sturm Graz7048</v>
      </c>
      <c r="R61">
        <f>IF(P61&lt;&gt;"",COUNTIF(P$2:Q61,P61),"")</f>
        <v>1</v>
      </c>
    </row>
    <row r="62" spans="1:18" x14ac:dyDescent="0.3">
      <c r="A62" t="s">
        <v>10</v>
      </c>
      <c r="B62" s="3" t="s">
        <v>184</v>
      </c>
      <c r="C62" t="s">
        <v>139</v>
      </c>
      <c r="D62" t="s">
        <v>62</v>
      </c>
      <c r="E62" t="s">
        <v>56</v>
      </c>
      <c r="F62" s="1">
        <v>0.60416666666666663</v>
      </c>
      <c r="G62" s="2">
        <v>6200</v>
      </c>
      <c r="H62" s="11">
        <f t="shared" si="4"/>
        <v>71</v>
      </c>
      <c r="I62" s="11">
        <f t="shared" si="0"/>
        <v>0</v>
      </c>
      <c r="J62" t="s">
        <v>20</v>
      </c>
      <c r="K62" t="s">
        <v>17</v>
      </c>
      <c r="L62" s="13" t="s">
        <v>115</v>
      </c>
      <c r="M62" s="13" t="s">
        <v>115</v>
      </c>
      <c r="P62" s="7" t="str">
        <f t="shared" si="1"/>
        <v>SV MattersburgSK Sturm Graz6200</v>
      </c>
      <c r="Q62" s="7" t="str">
        <f t="shared" si="2"/>
        <v>SK Sturm GrazSV Mattersburg6200</v>
      </c>
      <c r="R62">
        <f>IF(P62&lt;&gt;"",COUNTIF(P$2:Q62,P62),"")</f>
        <v>1</v>
      </c>
    </row>
    <row r="63" spans="1:18" x14ac:dyDescent="0.3">
      <c r="A63" t="s">
        <v>10</v>
      </c>
      <c r="B63" s="3" t="s">
        <v>141</v>
      </c>
      <c r="C63" t="s">
        <v>139</v>
      </c>
      <c r="D63" t="s">
        <v>63</v>
      </c>
      <c r="E63" t="s">
        <v>56</v>
      </c>
      <c r="F63" s="1">
        <v>0.60416666666666663</v>
      </c>
      <c r="G63" s="2">
        <v>11154</v>
      </c>
      <c r="H63" s="11">
        <f t="shared" si="4"/>
        <v>7</v>
      </c>
      <c r="I63" s="11">
        <f t="shared" si="0"/>
        <v>0</v>
      </c>
      <c r="J63" t="s">
        <v>17</v>
      </c>
      <c r="K63" t="s">
        <v>12</v>
      </c>
      <c r="L63" s="13" t="s">
        <v>111</v>
      </c>
      <c r="M63" s="13" t="s">
        <v>124</v>
      </c>
      <c r="P63" s="7" t="str">
        <f t="shared" si="1"/>
        <v>SK Sturm GrazLASK11154</v>
      </c>
      <c r="Q63" s="7" t="str">
        <f t="shared" si="2"/>
        <v>LASKSK Sturm Graz11154</v>
      </c>
      <c r="R63">
        <f>IF(P63&lt;&gt;"",COUNTIF(P$2:Q63,P63),"")</f>
        <v>1</v>
      </c>
    </row>
    <row r="64" spans="1:18" x14ac:dyDescent="0.3">
      <c r="A64" t="s">
        <v>10</v>
      </c>
      <c r="B64" s="3" t="s">
        <v>142</v>
      </c>
      <c r="C64" t="s">
        <v>139</v>
      </c>
      <c r="D64" t="s">
        <v>63</v>
      </c>
      <c r="E64" t="s">
        <v>56</v>
      </c>
      <c r="F64" s="1">
        <v>0.70833333333333337</v>
      </c>
      <c r="G64" s="2">
        <v>10142</v>
      </c>
      <c r="H64" s="11">
        <f t="shared" si="4"/>
        <v>7</v>
      </c>
      <c r="I64" s="11">
        <f t="shared" si="0"/>
        <v>0</v>
      </c>
      <c r="J64" t="s">
        <v>33</v>
      </c>
      <c r="K64" t="s">
        <v>17</v>
      </c>
      <c r="L64" s="13" t="s">
        <v>111</v>
      </c>
      <c r="M64" s="13" t="s">
        <v>111</v>
      </c>
      <c r="P64" s="7" t="str">
        <f t="shared" si="1"/>
        <v>Red Bull SalzburgSK Sturm Graz10142</v>
      </c>
      <c r="Q64" s="7" t="str">
        <f t="shared" si="2"/>
        <v>SK Sturm GrazRed Bull Salzburg10142</v>
      </c>
      <c r="R64">
        <f>IF(P64&lt;&gt;"",COUNTIF(P$2:Q64,P64),"")</f>
        <v>1</v>
      </c>
    </row>
    <row r="65" spans="1:18" hidden="1" x14ac:dyDescent="0.3">
      <c r="A65" t="s">
        <v>10</v>
      </c>
      <c r="B65" t="s">
        <v>143</v>
      </c>
      <c r="C65" t="s">
        <v>139</v>
      </c>
      <c r="D65" t="s">
        <v>63</v>
      </c>
      <c r="E65" t="s">
        <v>56</v>
      </c>
      <c r="F65" s="1">
        <v>0.70833333333333337</v>
      </c>
      <c r="G65" s="2">
        <v>14643</v>
      </c>
      <c r="H65" s="11">
        <f t="shared" si="4"/>
        <v>7</v>
      </c>
      <c r="I65" s="11">
        <f t="shared" si="0"/>
        <v>0</v>
      </c>
      <c r="J65" t="s">
        <v>17</v>
      </c>
      <c r="K65" t="s">
        <v>21</v>
      </c>
      <c r="L65" s="13" t="s">
        <v>115</v>
      </c>
      <c r="M65" s="13" t="s">
        <v>111</v>
      </c>
      <c r="P65" s="7" t="str">
        <f t="shared" si="1"/>
        <v>SK Sturm GrazFK Austria Wien14643</v>
      </c>
      <c r="Q65" s="7" t="str">
        <f t="shared" si="2"/>
        <v>FK Austria WienSK Sturm Graz14643</v>
      </c>
      <c r="R65">
        <f>IF(P65&lt;&gt;"",COUNTIF(P$2:Q65,P65),"")</f>
        <v>2</v>
      </c>
    </row>
    <row r="66" spans="1:18" x14ac:dyDescent="0.3">
      <c r="A66" t="s">
        <v>10</v>
      </c>
      <c r="B66" s="3" t="s">
        <v>144</v>
      </c>
      <c r="C66" t="s">
        <v>139</v>
      </c>
      <c r="D66" t="s">
        <v>63</v>
      </c>
      <c r="E66" t="s">
        <v>56</v>
      </c>
      <c r="F66" s="1">
        <v>0.60416666666666663</v>
      </c>
      <c r="G66" s="2">
        <v>8567</v>
      </c>
      <c r="H66" s="11">
        <f t="shared" si="4"/>
        <v>14</v>
      </c>
      <c r="I66" s="11">
        <f t="shared" ref="I66:I129" si="5">IF(OR(L66=".",M66="."),"1",0)</f>
        <v>0</v>
      </c>
      <c r="J66" t="s">
        <v>17</v>
      </c>
      <c r="K66" t="s">
        <v>16</v>
      </c>
      <c r="L66" s="13" t="s">
        <v>111</v>
      </c>
      <c r="M66" s="13" t="s">
        <v>115</v>
      </c>
      <c r="P66" s="7" t="str">
        <f t="shared" ref="P66:P129" si="6">J66&amp;K66&amp;G66</f>
        <v>SK Sturm GrazSKN St. Pölten8567</v>
      </c>
      <c r="Q66" s="7" t="str">
        <f t="shared" ref="Q66:Q129" si="7">K66&amp;J66&amp;G66</f>
        <v>SKN St. PöltenSK Sturm Graz8567</v>
      </c>
      <c r="R66">
        <f>IF(P66&lt;&gt;"",COUNTIF(P$2:Q66,P66),"")</f>
        <v>1</v>
      </c>
    </row>
    <row r="67" spans="1:18" hidden="1" x14ac:dyDescent="0.3">
      <c r="A67" t="s">
        <v>10</v>
      </c>
      <c r="B67" t="s">
        <v>146</v>
      </c>
      <c r="C67" t="s">
        <v>139</v>
      </c>
      <c r="D67" t="s">
        <v>64</v>
      </c>
      <c r="E67" t="s">
        <v>56</v>
      </c>
      <c r="F67" s="1">
        <v>0.60416666666666663</v>
      </c>
      <c r="G67" s="2">
        <v>10150</v>
      </c>
      <c r="H67" s="11">
        <f t="shared" si="4"/>
        <v>7</v>
      </c>
      <c r="I67" s="11">
        <f t="shared" si="5"/>
        <v>0</v>
      </c>
      <c r="J67" t="s">
        <v>21</v>
      </c>
      <c r="K67" t="s">
        <v>17</v>
      </c>
      <c r="L67" s="13" t="s">
        <v>111</v>
      </c>
      <c r="M67" s="13" t="s">
        <v>115</v>
      </c>
      <c r="P67" s="7" t="str">
        <f t="shared" si="6"/>
        <v>FK Austria WienSK Sturm Graz10150</v>
      </c>
      <c r="Q67" s="7" t="str">
        <f t="shared" si="7"/>
        <v>SK Sturm GrazFK Austria Wien10150</v>
      </c>
      <c r="R67">
        <f>IF(P67&lt;&gt;"",COUNTIF(P$2:Q67,P67),"")</f>
        <v>2</v>
      </c>
    </row>
    <row r="68" spans="1:18" x14ac:dyDescent="0.3">
      <c r="A68" t="s">
        <v>10</v>
      </c>
      <c r="B68" s="3" t="s">
        <v>147</v>
      </c>
      <c r="C68" t="s">
        <v>139</v>
      </c>
      <c r="D68" t="s">
        <v>64</v>
      </c>
      <c r="E68" t="s">
        <v>56</v>
      </c>
      <c r="F68" s="1">
        <v>0.70833333333333337</v>
      </c>
      <c r="G68" s="2">
        <v>11133</v>
      </c>
      <c r="H68" s="11">
        <f t="shared" si="4"/>
        <v>7</v>
      </c>
      <c r="I68" s="11">
        <f t="shared" si="5"/>
        <v>0</v>
      </c>
      <c r="J68" t="s">
        <v>33</v>
      </c>
      <c r="K68" t="s">
        <v>17</v>
      </c>
      <c r="L68" s="13" t="s">
        <v>124</v>
      </c>
      <c r="M68" s="13" t="s">
        <v>115</v>
      </c>
      <c r="P68" s="7" t="str">
        <f t="shared" si="6"/>
        <v>Red Bull SalzburgSK Sturm Graz11133</v>
      </c>
      <c r="Q68" s="7" t="str">
        <f t="shared" si="7"/>
        <v>SK Sturm GrazRed Bull Salzburg11133</v>
      </c>
      <c r="R68">
        <f>IF(P68&lt;&gt;"",COUNTIF(P$2:Q68,P68),"")</f>
        <v>1</v>
      </c>
    </row>
    <row r="69" spans="1:18" x14ac:dyDescent="0.3">
      <c r="A69" t="s">
        <v>10</v>
      </c>
      <c r="B69" s="3" t="s">
        <v>148</v>
      </c>
      <c r="C69" t="s">
        <v>139</v>
      </c>
      <c r="D69" t="s">
        <v>64</v>
      </c>
      <c r="E69" t="s">
        <v>56</v>
      </c>
      <c r="F69" s="1">
        <v>0.60416666666666663</v>
      </c>
      <c r="G69" s="2">
        <v>9376</v>
      </c>
      <c r="H69" s="11">
        <f t="shared" si="4"/>
        <v>7</v>
      </c>
      <c r="I69" s="11">
        <f t="shared" si="5"/>
        <v>0</v>
      </c>
      <c r="J69" t="s">
        <v>17</v>
      </c>
      <c r="K69" t="s">
        <v>11</v>
      </c>
      <c r="L69" s="13" t="s">
        <v>115</v>
      </c>
      <c r="M69" s="13" t="s">
        <v>114</v>
      </c>
      <c r="P69" s="7" t="str">
        <f t="shared" si="6"/>
        <v>SK Sturm GrazWolfsberger AC9376</v>
      </c>
      <c r="Q69" s="7" t="str">
        <f t="shared" si="7"/>
        <v>Wolfsberger ACSK Sturm Graz9376</v>
      </c>
      <c r="R69">
        <f>IF(P69&lt;&gt;"",COUNTIF(P$2:Q69,P69),"")</f>
        <v>1</v>
      </c>
    </row>
    <row r="70" spans="1:18" x14ac:dyDescent="0.3">
      <c r="A70" t="s">
        <v>10</v>
      </c>
      <c r="B70" s="3" t="s">
        <v>149</v>
      </c>
      <c r="C70" t="s">
        <v>139</v>
      </c>
      <c r="D70" t="s">
        <v>64</v>
      </c>
      <c r="E70" t="s">
        <v>53</v>
      </c>
      <c r="F70" s="1">
        <v>0.79166666666666663</v>
      </c>
      <c r="G70" s="2">
        <v>5652</v>
      </c>
      <c r="H70" s="11">
        <f t="shared" si="4"/>
        <v>3</v>
      </c>
      <c r="I70" s="11">
        <f t="shared" si="5"/>
        <v>0</v>
      </c>
      <c r="J70" t="s">
        <v>12</v>
      </c>
      <c r="K70" t="s">
        <v>17</v>
      </c>
      <c r="L70" s="13" t="s">
        <v>115</v>
      </c>
      <c r="M70" s="13" t="s">
        <v>114</v>
      </c>
      <c r="P70" s="7" t="str">
        <f t="shared" si="6"/>
        <v>LASKSK Sturm Graz5652</v>
      </c>
      <c r="Q70" s="7" t="str">
        <f t="shared" si="7"/>
        <v>SK Sturm GrazLASK5652</v>
      </c>
      <c r="R70">
        <f>IF(P70&lt;&gt;"",COUNTIF(P$2:Q70,P70),"")</f>
        <v>1</v>
      </c>
    </row>
    <row r="71" spans="1:18" x14ac:dyDescent="0.3">
      <c r="A71" t="s">
        <v>10</v>
      </c>
      <c r="B71" s="3" t="s">
        <v>150</v>
      </c>
      <c r="C71" t="s">
        <v>139</v>
      </c>
      <c r="D71" t="s">
        <v>64</v>
      </c>
      <c r="E71" t="s">
        <v>56</v>
      </c>
      <c r="F71" s="1">
        <v>0.70833333333333337</v>
      </c>
      <c r="G71" s="2">
        <v>9267</v>
      </c>
      <c r="H71" s="11">
        <f t="shared" si="4"/>
        <v>4</v>
      </c>
      <c r="I71" s="11">
        <f t="shared" si="5"/>
        <v>0</v>
      </c>
      <c r="J71" t="s">
        <v>17</v>
      </c>
      <c r="K71" t="s">
        <v>12</v>
      </c>
      <c r="L71" s="13" t="s">
        <v>114</v>
      </c>
      <c r="M71" s="13" t="s">
        <v>124</v>
      </c>
      <c r="P71" s="7" t="str">
        <f t="shared" si="6"/>
        <v>SK Sturm GrazLASK9267</v>
      </c>
      <c r="Q71" s="7" t="str">
        <f t="shared" si="7"/>
        <v>LASKSK Sturm Graz9267</v>
      </c>
      <c r="R71">
        <f>IF(P71&lt;&gt;"",COUNTIF(P$2:Q71,P71),"")</f>
        <v>1</v>
      </c>
    </row>
    <row r="72" spans="1:18" x14ac:dyDescent="0.3">
      <c r="A72" t="s">
        <v>10</v>
      </c>
      <c r="B72" s="3" t="s">
        <v>151</v>
      </c>
      <c r="C72" t="s">
        <v>139</v>
      </c>
      <c r="D72" t="s">
        <v>65</v>
      </c>
      <c r="E72" t="s">
        <v>56</v>
      </c>
      <c r="F72" s="1">
        <v>0.60416666666666663</v>
      </c>
      <c r="G72" s="2">
        <v>3337</v>
      </c>
      <c r="H72" s="11">
        <f t="shared" si="4"/>
        <v>7</v>
      </c>
      <c r="I72" s="11">
        <f t="shared" si="5"/>
        <v>0</v>
      </c>
      <c r="J72" t="s">
        <v>16</v>
      </c>
      <c r="K72" t="s">
        <v>17</v>
      </c>
      <c r="L72" s="13" t="s">
        <v>111</v>
      </c>
      <c r="M72" s="13" t="s">
        <v>115</v>
      </c>
      <c r="P72" s="7" t="str">
        <f t="shared" si="6"/>
        <v>SKN St. PöltenSK Sturm Graz3337</v>
      </c>
      <c r="Q72" s="7" t="str">
        <f t="shared" si="7"/>
        <v>SK Sturm GrazSKN St. Pölten3337</v>
      </c>
      <c r="R72">
        <f>IF(P72&lt;&gt;"",COUNTIF(P$2:Q72,P72),"")</f>
        <v>1</v>
      </c>
    </row>
    <row r="73" spans="1:18" hidden="1" x14ac:dyDescent="0.3">
      <c r="A73" t="s">
        <v>10</v>
      </c>
      <c r="B73" t="s">
        <v>152</v>
      </c>
      <c r="C73" t="s">
        <v>139</v>
      </c>
      <c r="D73" t="s">
        <v>65</v>
      </c>
      <c r="E73" t="s">
        <v>56</v>
      </c>
      <c r="F73" s="1">
        <v>0.60416666666666663</v>
      </c>
      <c r="G73" s="2">
        <v>8167.9999999999991</v>
      </c>
      <c r="H73" s="11">
        <f t="shared" si="4"/>
        <v>7</v>
      </c>
      <c r="I73" s="11">
        <f t="shared" si="5"/>
        <v>0</v>
      </c>
      <c r="J73" t="s">
        <v>17</v>
      </c>
      <c r="K73" t="s">
        <v>21</v>
      </c>
      <c r="L73" s="13" t="s">
        <v>115</v>
      </c>
      <c r="M73" s="13" t="s">
        <v>124</v>
      </c>
      <c r="P73" s="7" t="str">
        <f t="shared" si="6"/>
        <v>SK Sturm GrazFK Austria Wien8168</v>
      </c>
      <c r="Q73" s="7" t="str">
        <f t="shared" si="7"/>
        <v>FK Austria WienSK Sturm Graz8168</v>
      </c>
      <c r="R73">
        <f>IF(P73&lt;&gt;"",COUNTIF(P$2:Q73,P73),"")</f>
        <v>2</v>
      </c>
    </row>
    <row r="74" spans="1:18" hidden="1" x14ac:dyDescent="0.3">
      <c r="A74" s="7"/>
      <c r="C74" s="7"/>
      <c r="D74" s="7"/>
      <c r="E74" s="7"/>
      <c r="G74" s="7"/>
      <c r="H74" s="11"/>
      <c r="I74" s="11">
        <f t="shared" si="5"/>
        <v>0</v>
      </c>
      <c r="J74" s="7"/>
      <c r="K74" s="7"/>
      <c r="L74" s="9"/>
      <c r="M74" s="9"/>
      <c r="P74" s="7" t="str">
        <f t="shared" si="6"/>
        <v/>
      </c>
      <c r="Q74" s="7" t="str">
        <f t="shared" si="7"/>
        <v/>
      </c>
      <c r="R74" t="str">
        <f>IF(P74&lt;&gt;"",COUNTIF(P$2:Q74,P74),"")</f>
        <v/>
      </c>
    </row>
    <row r="75" spans="1:18" hidden="1" x14ac:dyDescent="0.3">
      <c r="A75" s="7"/>
      <c r="C75" s="7"/>
      <c r="D75" s="7"/>
      <c r="E75" s="7"/>
      <c r="G75" s="7"/>
      <c r="H75" s="11"/>
      <c r="I75" s="11">
        <f t="shared" si="5"/>
        <v>0</v>
      </c>
      <c r="J75" s="7"/>
      <c r="K75" s="7"/>
      <c r="L75" s="9"/>
      <c r="M75" s="9"/>
      <c r="P75" s="7" t="str">
        <f t="shared" si="6"/>
        <v/>
      </c>
      <c r="Q75" s="7" t="str">
        <f t="shared" si="7"/>
        <v/>
      </c>
      <c r="R75" t="str">
        <f>IF(P75&lt;&gt;"",COUNTIF(P$2:Q75,P75),"")</f>
        <v/>
      </c>
    </row>
    <row r="76" spans="1:18" hidden="1" x14ac:dyDescent="0.3">
      <c r="A76" s="7"/>
      <c r="C76" s="7"/>
      <c r="D76" s="7"/>
      <c r="E76" s="7"/>
      <c r="G76" s="7"/>
      <c r="H76" s="11"/>
      <c r="I76" s="11">
        <f t="shared" si="5"/>
        <v>0</v>
      </c>
      <c r="J76" s="7"/>
      <c r="K76" s="7"/>
      <c r="L76" s="9"/>
      <c r="M76" s="9"/>
      <c r="P76" s="7" t="str">
        <f t="shared" si="6"/>
        <v/>
      </c>
      <c r="Q76" s="7" t="str">
        <f t="shared" si="7"/>
        <v/>
      </c>
      <c r="R76" t="str">
        <f>IF(P76&lt;&gt;"",COUNTIF(P$2:Q76,P76),"")</f>
        <v/>
      </c>
    </row>
    <row r="77" spans="1:18" x14ac:dyDescent="0.3">
      <c r="A77" t="s">
        <v>8</v>
      </c>
      <c r="B77" s="3" t="s">
        <v>110</v>
      </c>
      <c r="C77" t="s">
        <v>61</v>
      </c>
      <c r="D77" t="s">
        <v>50</v>
      </c>
      <c r="E77" t="s">
        <v>56</v>
      </c>
      <c r="F77" s="1">
        <v>0.71875</v>
      </c>
      <c r="G77" s="2">
        <v>2112</v>
      </c>
      <c r="H77" s="11">
        <v>45</v>
      </c>
      <c r="I77" s="11">
        <f t="shared" si="5"/>
        <v>0</v>
      </c>
      <c r="J77" t="s">
        <v>79</v>
      </c>
      <c r="K77" t="s">
        <v>33</v>
      </c>
      <c r="L77" s="13" t="s">
        <v>111</v>
      </c>
      <c r="M77" s="13" t="s">
        <v>137</v>
      </c>
      <c r="P77" s="7" t="str">
        <f t="shared" si="6"/>
        <v>ASKÖ OedtRed Bull Salzburg2112</v>
      </c>
      <c r="Q77" s="7" t="str">
        <f t="shared" si="7"/>
        <v>Red Bull SalzburgASKÖ Oedt2112</v>
      </c>
      <c r="R77">
        <f>IF(P77&lt;&gt;"",COUNTIF(P$2:Q77,P77),"")</f>
        <v>1</v>
      </c>
    </row>
    <row r="78" spans="1:18" x14ac:dyDescent="0.3">
      <c r="A78" t="s">
        <v>10</v>
      </c>
      <c r="B78" s="3" t="s">
        <v>217</v>
      </c>
      <c r="C78" t="s">
        <v>61</v>
      </c>
      <c r="D78" t="s">
        <v>50</v>
      </c>
      <c r="E78" t="s">
        <v>56</v>
      </c>
      <c r="F78" s="1">
        <v>0.70833333333333337</v>
      </c>
      <c r="G78" s="2">
        <v>11532</v>
      </c>
      <c r="H78" s="11">
        <f t="shared" ref="H78:H109" si="8">B78-B77</f>
        <v>7</v>
      </c>
      <c r="I78" s="11">
        <f t="shared" si="5"/>
        <v>0</v>
      </c>
      <c r="J78" t="s">
        <v>33</v>
      </c>
      <c r="K78" t="s">
        <v>12</v>
      </c>
      <c r="L78" s="13" t="s">
        <v>124</v>
      </c>
      <c r="M78" s="13" t="s">
        <v>115</v>
      </c>
      <c r="P78" s="7" t="str">
        <f t="shared" si="6"/>
        <v>Red Bull SalzburgLASK11532</v>
      </c>
      <c r="Q78" s="7" t="str">
        <f t="shared" si="7"/>
        <v>LASKRed Bull Salzburg11532</v>
      </c>
      <c r="R78">
        <f>IF(P78&lt;&gt;"",COUNTIF(P$2:Q78,P78),"")</f>
        <v>1</v>
      </c>
    </row>
    <row r="79" spans="1:18" x14ac:dyDescent="0.3">
      <c r="A79" t="s">
        <v>10</v>
      </c>
      <c r="B79" s="3" t="s">
        <v>171</v>
      </c>
      <c r="C79" t="s">
        <v>61</v>
      </c>
      <c r="D79" t="s">
        <v>54</v>
      </c>
      <c r="E79" t="s">
        <v>52</v>
      </c>
      <c r="F79" s="1">
        <v>0.70833333333333337</v>
      </c>
      <c r="G79" s="2">
        <v>3500</v>
      </c>
      <c r="H79" s="11">
        <f t="shared" si="8"/>
        <v>6</v>
      </c>
      <c r="I79" s="11">
        <f t="shared" si="5"/>
        <v>0</v>
      </c>
      <c r="J79" t="s">
        <v>20</v>
      </c>
      <c r="K79" t="s">
        <v>33</v>
      </c>
      <c r="L79" s="13" t="s">
        <v>111</v>
      </c>
      <c r="M79" s="13" t="s">
        <v>114</v>
      </c>
      <c r="P79" s="7" t="str">
        <f t="shared" si="6"/>
        <v>SV MattersburgRed Bull Salzburg3500</v>
      </c>
      <c r="Q79" s="7" t="str">
        <f t="shared" si="7"/>
        <v>Red Bull SalzburgSV Mattersburg3500</v>
      </c>
      <c r="R79">
        <f>IF(P79&lt;&gt;"",COUNTIF(P$2:Q79,P79),"")</f>
        <v>1</v>
      </c>
    </row>
    <row r="80" spans="1:18" x14ac:dyDescent="0.3">
      <c r="A80" t="s">
        <v>6</v>
      </c>
      <c r="B80" s="3" t="s">
        <v>218</v>
      </c>
      <c r="C80" t="s">
        <v>61</v>
      </c>
      <c r="D80" t="s">
        <v>54</v>
      </c>
      <c r="E80" t="s">
        <v>53</v>
      </c>
      <c r="F80" s="1">
        <v>0.79166666666666663</v>
      </c>
      <c r="G80" s="2">
        <v>10050</v>
      </c>
      <c r="H80" s="11">
        <f t="shared" si="8"/>
        <v>4</v>
      </c>
      <c r="I80" s="11">
        <f t="shared" si="5"/>
        <v>0</v>
      </c>
      <c r="J80" t="s">
        <v>33</v>
      </c>
      <c r="K80" t="s">
        <v>186</v>
      </c>
      <c r="L80" s="13" t="s">
        <v>124</v>
      </c>
      <c r="M80" s="13" t="s">
        <v>111</v>
      </c>
      <c r="P80" s="7" t="str">
        <f t="shared" si="6"/>
        <v>Red Bull SalzburgShkendija Tetovo10050</v>
      </c>
      <c r="Q80" s="7" t="str">
        <f t="shared" si="7"/>
        <v>Shkendija TetovoRed Bull Salzburg10050</v>
      </c>
      <c r="R80">
        <f>IF(P80&lt;&gt;"",COUNTIF(P$2:Q80,P80),"")</f>
        <v>1</v>
      </c>
    </row>
    <row r="81" spans="1:18" hidden="1" x14ac:dyDescent="0.3">
      <c r="A81" t="s">
        <v>10</v>
      </c>
      <c r="B81" t="s">
        <v>118</v>
      </c>
      <c r="C81" t="s">
        <v>61</v>
      </c>
      <c r="D81" t="s">
        <v>54</v>
      </c>
      <c r="E81" t="s">
        <v>52</v>
      </c>
      <c r="F81" s="1">
        <v>0.70833333333333337</v>
      </c>
      <c r="G81" s="2">
        <v>10734</v>
      </c>
      <c r="H81" s="11">
        <f t="shared" si="8"/>
        <v>3</v>
      </c>
      <c r="I81" s="11">
        <f t="shared" si="5"/>
        <v>0</v>
      </c>
      <c r="J81" t="s">
        <v>33</v>
      </c>
      <c r="K81" t="s">
        <v>21</v>
      </c>
      <c r="L81" s="13" t="s">
        <v>114</v>
      </c>
      <c r="M81" s="13" t="s">
        <v>111</v>
      </c>
      <c r="P81" s="7" t="str">
        <f t="shared" si="6"/>
        <v>Red Bull SalzburgFK Austria Wien10734</v>
      </c>
      <c r="Q81" s="7" t="str">
        <f t="shared" si="7"/>
        <v>FK Austria WienRed Bull Salzburg10734</v>
      </c>
      <c r="R81">
        <f>IF(P81&lt;&gt;"",COUNTIF(P$2:Q81,P81),"")</f>
        <v>2</v>
      </c>
    </row>
    <row r="82" spans="1:18" x14ac:dyDescent="0.3">
      <c r="A82" t="s">
        <v>6</v>
      </c>
      <c r="B82" s="3" t="s">
        <v>219</v>
      </c>
      <c r="C82" t="s">
        <v>61</v>
      </c>
      <c r="D82" t="s">
        <v>54</v>
      </c>
      <c r="E82" t="s">
        <v>51</v>
      </c>
      <c r="F82" s="1">
        <v>0.84375</v>
      </c>
      <c r="G82" s="2">
        <v>5000</v>
      </c>
      <c r="H82" s="11">
        <f t="shared" si="8"/>
        <v>3</v>
      </c>
      <c r="I82" s="11">
        <f t="shared" si="5"/>
        <v>0</v>
      </c>
      <c r="J82" t="s">
        <v>186</v>
      </c>
      <c r="K82" t="s">
        <v>33</v>
      </c>
      <c r="L82" s="13" t="s">
        <v>111</v>
      </c>
      <c r="M82" s="13" t="s">
        <v>115</v>
      </c>
      <c r="P82" s="7" t="str">
        <f t="shared" si="6"/>
        <v>Shkendija TetovoRed Bull Salzburg5000</v>
      </c>
      <c r="Q82" s="7" t="str">
        <f t="shared" si="7"/>
        <v>Red Bull SalzburgShkendija Tetovo5000</v>
      </c>
      <c r="R82">
        <f>IF(P82&lt;&gt;"",COUNTIF(P$2:Q82,P82),"")</f>
        <v>1</v>
      </c>
    </row>
    <row r="83" spans="1:18" x14ac:dyDescent="0.3">
      <c r="A83" t="s">
        <v>10</v>
      </c>
      <c r="B83" s="3" t="s">
        <v>220</v>
      </c>
      <c r="C83" t="s">
        <v>61</v>
      </c>
      <c r="D83" t="s">
        <v>54</v>
      </c>
      <c r="E83" t="s">
        <v>52</v>
      </c>
      <c r="F83" s="1">
        <v>0.70833333333333337</v>
      </c>
      <c r="G83" s="2">
        <v>7600</v>
      </c>
      <c r="H83" s="11">
        <f t="shared" si="8"/>
        <v>4</v>
      </c>
      <c r="I83" s="11">
        <f t="shared" si="5"/>
        <v>0</v>
      </c>
      <c r="J83" t="s">
        <v>33</v>
      </c>
      <c r="K83" t="s">
        <v>80</v>
      </c>
      <c r="L83" s="13" t="s">
        <v>114</v>
      </c>
      <c r="M83" s="13" t="s">
        <v>111</v>
      </c>
      <c r="P83" s="7" t="str">
        <f t="shared" si="6"/>
        <v>Red Bull SalzburgTSV Hartberg7600</v>
      </c>
      <c r="Q83" s="7" t="str">
        <f t="shared" si="7"/>
        <v>TSV HartbergRed Bull Salzburg7600</v>
      </c>
      <c r="R83">
        <f>IF(P83&lt;&gt;"",COUNTIF(P$2:Q83,P83),"")</f>
        <v>1</v>
      </c>
    </row>
    <row r="84" spans="1:18" x14ac:dyDescent="0.3">
      <c r="A84" t="s">
        <v>6</v>
      </c>
      <c r="B84" s="3" t="s">
        <v>221</v>
      </c>
      <c r="C84" t="s">
        <v>61</v>
      </c>
      <c r="D84" t="s">
        <v>54</v>
      </c>
      <c r="E84" t="s">
        <v>51</v>
      </c>
      <c r="F84" s="1">
        <v>0.875</v>
      </c>
      <c r="G84" s="2" t="s">
        <v>189</v>
      </c>
      <c r="H84" s="11">
        <f t="shared" si="8"/>
        <v>3</v>
      </c>
      <c r="I84" s="11">
        <f t="shared" si="5"/>
        <v>0</v>
      </c>
      <c r="J84" t="s">
        <v>188</v>
      </c>
      <c r="K84" t="s">
        <v>33</v>
      </c>
      <c r="L84" s="13" t="s">
        <v>111</v>
      </c>
      <c r="M84" s="13" t="s">
        <v>111</v>
      </c>
      <c r="P84" s="7" t="str">
        <f t="shared" si="6"/>
        <v>Roter Stern BelgradRed Bull Salzburgx</v>
      </c>
      <c r="Q84" s="7" t="str">
        <f t="shared" si="7"/>
        <v>Red Bull SalzburgRoter Stern Belgradx</v>
      </c>
      <c r="R84">
        <f>IF(P84&lt;&gt;"",COUNTIF(P$2:Q84,P84),"")</f>
        <v>1</v>
      </c>
    </row>
    <row r="85" spans="1:18" x14ac:dyDescent="0.3">
      <c r="A85" t="s">
        <v>10</v>
      </c>
      <c r="B85" s="3" t="s">
        <v>120</v>
      </c>
      <c r="C85" t="s">
        <v>61</v>
      </c>
      <c r="D85" t="s">
        <v>54</v>
      </c>
      <c r="E85" t="s">
        <v>52</v>
      </c>
      <c r="F85" s="1">
        <v>0.70833333333333337</v>
      </c>
      <c r="G85" s="2">
        <v>4125</v>
      </c>
      <c r="H85" s="11">
        <f t="shared" si="8"/>
        <v>4</v>
      </c>
      <c r="I85" s="11">
        <f t="shared" si="5"/>
        <v>0</v>
      </c>
      <c r="J85" t="s">
        <v>14</v>
      </c>
      <c r="K85" t="s">
        <v>33</v>
      </c>
      <c r="L85" s="13" t="s">
        <v>114</v>
      </c>
      <c r="M85" s="13" t="s">
        <v>124</v>
      </c>
      <c r="P85" s="7" t="str">
        <f t="shared" si="6"/>
        <v>SC Rheindorf AltachRed Bull Salzburg4125</v>
      </c>
      <c r="Q85" s="7" t="str">
        <f t="shared" si="7"/>
        <v>Red Bull SalzburgSC Rheindorf Altach4125</v>
      </c>
      <c r="R85">
        <f>IF(P85&lt;&gt;"",COUNTIF(P$2:Q85,P85),"")</f>
        <v>1</v>
      </c>
    </row>
    <row r="86" spans="1:18" x14ac:dyDescent="0.3">
      <c r="A86" t="s">
        <v>6</v>
      </c>
      <c r="B86" s="3" t="s">
        <v>222</v>
      </c>
      <c r="C86" t="s">
        <v>61</v>
      </c>
      <c r="D86" t="s">
        <v>54</v>
      </c>
      <c r="E86" t="s">
        <v>53</v>
      </c>
      <c r="F86" s="1">
        <v>0.875</v>
      </c>
      <c r="G86" s="2">
        <v>26500</v>
      </c>
      <c r="H86" s="11">
        <f t="shared" si="8"/>
        <v>4</v>
      </c>
      <c r="I86" s="11">
        <f t="shared" si="5"/>
        <v>0</v>
      </c>
      <c r="J86" t="s">
        <v>33</v>
      </c>
      <c r="K86" t="s">
        <v>188</v>
      </c>
      <c r="L86" s="13" t="s">
        <v>114</v>
      </c>
      <c r="M86" s="13" t="s">
        <v>114</v>
      </c>
      <c r="P86" s="7" t="str">
        <f t="shared" si="6"/>
        <v>Red Bull SalzburgRoter Stern Belgrad26500</v>
      </c>
      <c r="Q86" s="7" t="str">
        <f t="shared" si="7"/>
        <v>Roter Stern BelgradRed Bull Salzburg26500</v>
      </c>
      <c r="R86">
        <f>IF(P86&lt;&gt;"",COUNTIF(P$2:Q86,P86),"")</f>
        <v>1</v>
      </c>
    </row>
    <row r="87" spans="1:18" x14ac:dyDescent="0.3">
      <c r="A87" t="s">
        <v>10</v>
      </c>
      <c r="B87" s="3" t="s">
        <v>175</v>
      </c>
      <c r="C87" t="s">
        <v>61</v>
      </c>
      <c r="D87" t="s">
        <v>57</v>
      </c>
      <c r="E87" t="s">
        <v>56</v>
      </c>
      <c r="F87" s="1">
        <v>0.70833333333333337</v>
      </c>
      <c r="G87" s="2">
        <v>6489</v>
      </c>
      <c r="H87" s="11">
        <f t="shared" si="8"/>
        <v>4</v>
      </c>
      <c r="I87" s="11">
        <f t="shared" si="5"/>
        <v>0</v>
      </c>
      <c r="J87" t="s">
        <v>33</v>
      </c>
      <c r="K87" t="s">
        <v>13</v>
      </c>
      <c r="L87" s="13" t="s">
        <v>124</v>
      </c>
      <c r="M87" s="13" t="s">
        <v>115</v>
      </c>
      <c r="P87" s="7" t="str">
        <f t="shared" si="6"/>
        <v>Red Bull SalzburgFC Admira Wacker Mödling6489</v>
      </c>
      <c r="Q87" s="7" t="str">
        <f t="shared" si="7"/>
        <v>FC Admira Wacker MödlingRed Bull Salzburg6489</v>
      </c>
      <c r="R87">
        <f>IF(P87&lt;&gt;"",COUNTIF(P$2:Q87,P87),"")</f>
        <v>1</v>
      </c>
    </row>
    <row r="88" spans="1:18" x14ac:dyDescent="0.3">
      <c r="A88" t="s">
        <v>10</v>
      </c>
      <c r="B88" s="3" t="s">
        <v>176</v>
      </c>
      <c r="C88" t="s">
        <v>61</v>
      </c>
      <c r="D88" t="s">
        <v>57</v>
      </c>
      <c r="E88" t="s">
        <v>52</v>
      </c>
      <c r="F88" s="1">
        <v>0.70833333333333337</v>
      </c>
      <c r="G88" s="2">
        <v>5511</v>
      </c>
      <c r="H88" s="11">
        <f t="shared" si="8"/>
        <v>13</v>
      </c>
      <c r="I88" s="11">
        <f t="shared" si="5"/>
        <v>0</v>
      </c>
      <c r="J88" t="s">
        <v>16</v>
      </c>
      <c r="K88" t="s">
        <v>33</v>
      </c>
      <c r="L88" s="13" t="s">
        <v>115</v>
      </c>
      <c r="M88" s="13" t="s">
        <v>124</v>
      </c>
      <c r="P88" s="7" t="str">
        <f t="shared" si="6"/>
        <v>SKN St. PöltenRed Bull Salzburg5511</v>
      </c>
      <c r="Q88" s="7" t="str">
        <f t="shared" si="7"/>
        <v>Red Bull SalzburgSKN St. Pölten5511</v>
      </c>
      <c r="R88">
        <f>IF(P88&lt;&gt;"",COUNTIF(P$2:Q88,P88),"")</f>
        <v>1</v>
      </c>
    </row>
    <row r="89" spans="1:18" x14ac:dyDescent="0.3">
      <c r="A89" t="s">
        <v>19</v>
      </c>
      <c r="B89" s="3" t="s">
        <v>223</v>
      </c>
      <c r="C89" t="s">
        <v>61</v>
      </c>
      <c r="D89" t="s">
        <v>57</v>
      </c>
      <c r="E89" t="s">
        <v>55</v>
      </c>
      <c r="F89" s="1">
        <v>0.875</v>
      </c>
      <c r="G89" s="2">
        <v>24057</v>
      </c>
      <c r="H89" s="11">
        <f t="shared" si="8"/>
        <v>5</v>
      </c>
      <c r="I89" s="11">
        <f t="shared" si="5"/>
        <v>0</v>
      </c>
      <c r="J89" t="s">
        <v>192</v>
      </c>
      <c r="K89" t="s">
        <v>33</v>
      </c>
      <c r="L89" s="13" t="s">
        <v>114</v>
      </c>
      <c r="M89" s="13" t="s">
        <v>124</v>
      </c>
      <c r="P89" s="7" t="str">
        <f t="shared" si="6"/>
        <v>RasenBallsport LeipzigRed Bull Salzburg24057</v>
      </c>
      <c r="Q89" s="7" t="str">
        <f t="shared" si="7"/>
        <v>Red Bull SalzburgRasenBallsport Leipzig24057</v>
      </c>
      <c r="R89">
        <f>IF(P89&lt;&gt;"",COUNTIF(P$2:Q89,P89),"")</f>
        <v>1</v>
      </c>
    </row>
    <row r="90" spans="1:18" x14ac:dyDescent="0.3">
      <c r="A90" t="s">
        <v>10</v>
      </c>
      <c r="B90" s="3" t="s">
        <v>123</v>
      </c>
      <c r="C90" t="s">
        <v>61</v>
      </c>
      <c r="D90" t="s">
        <v>57</v>
      </c>
      <c r="E90" t="s">
        <v>56</v>
      </c>
      <c r="F90" s="1">
        <v>0.70833333333333337</v>
      </c>
      <c r="G90" s="2">
        <v>15973</v>
      </c>
      <c r="H90" s="11">
        <f t="shared" si="8"/>
        <v>3</v>
      </c>
      <c r="I90" s="11">
        <f t="shared" si="5"/>
        <v>0</v>
      </c>
      <c r="J90" t="s">
        <v>33</v>
      </c>
      <c r="K90" t="s">
        <v>18</v>
      </c>
      <c r="L90" s="13" t="s">
        <v>114</v>
      </c>
      <c r="M90" s="13" t="s">
        <v>115</v>
      </c>
      <c r="P90" s="7" t="str">
        <f t="shared" si="6"/>
        <v>Red Bull SalzburgSK Rapid Wien15973</v>
      </c>
      <c r="Q90" s="7" t="str">
        <f t="shared" si="7"/>
        <v>SK Rapid WienRed Bull Salzburg15973</v>
      </c>
      <c r="R90">
        <f>IF(P90&lt;&gt;"",COUNTIF(P$2:Q90,P90),"")</f>
        <v>1</v>
      </c>
    </row>
    <row r="91" spans="1:18" x14ac:dyDescent="0.3">
      <c r="A91" t="s">
        <v>8</v>
      </c>
      <c r="B91" s="3" t="s">
        <v>125</v>
      </c>
      <c r="C91" t="s">
        <v>61</v>
      </c>
      <c r="D91" t="s">
        <v>57</v>
      </c>
      <c r="E91" t="s">
        <v>53</v>
      </c>
      <c r="F91" s="1">
        <v>0.85416666666666663</v>
      </c>
      <c r="G91" s="2">
        <v>1300</v>
      </c>
      <c r="H91" s="11">
        <f t="shared" si="8"/>
        <v>3</v>
      </c>
      <c r="I91" s="11">
        <f t="shared" si="5"/>
        <v>0</v>
      </c>
      <c r="J91" t="s">
        <v>73</v>
      </c>
      <c r="K91" t="s">
        <v>33</v>
      </c>
      <c r="L91" s="13" t="s">
        <v>111</v>
      </c>
      <c r="M91" s="13" t="s">
        <v>137</v>
      </c>
      <c r="P91" s="7" t="str">
        <f t="shared" si="6"/>
        <v>SC SchwazRed Bull Salzburg1300</v>
      </c>
      <c r="Q91" s="7" t="str">
        <f t="shared" si="7"/>
        <v>Red Bull SalzburgSC Schwaz1300</v>
      </c>
      <c r="R91">
        <f>IF(P91&lt;&gt;"",COUNTIF(P$2:Q91,P91),"")</f>
        <v>1</v>
      </c>
    </row>
    <row r="92" spans="1:18" x14ac:dyDescent="0.3">
      <c r="A92" t="s">
        <v>10</v>
      </c>
      <c r="B92" s="3" t="s">
        <v>224</v>
      </c>
      <c r="C92" t="s">
        <v>61</v>
      </c>
      <c r="D92" t="s">
        <v>57</v>
      </c>
      <c r="E92" t="s">
        <v>52</v>
      </c>
      <c r="F92" s="1">
        <v>0.70833333333333337</v>
      </c>
      <c r="G92" s="2">
        <v>4655</v>
      </c>
      <c r="H92" s="11">
        <f t="shared" si="8"/>
        <v>3</v>
      </c>
      <c r="I92" s="11">
        <f t="shared" si="5"/>
        <v>0</v>
      </c>
      <c r="J92" t="s">
        <v>11</v>
      </c>
      <c r="K92" t="s">
        <v>33</v>
      </c>
      <c r="L92" s="13" t="s">
        <v>115</v>
      </c>
      <c r="M92" s="13" t="s">
        <v>112</v>
      </c>
      <c r="P92" s="7" t="str">
        <f t="shared" si="6"/>
        <v>Wolfsberger ACRed Bull Salzburg4655</v>
      </c>
      <c r="Q92" s="7" t="str">
        <f t="shared" si="7"/>
        <v>Red Bull SalzburgWolfsberger AC4655</v>
      </c>
      <c r="R92">
        <f>IF(P92&lt;&gt;"",COUNTIF(P$2:Q92,P92),"")</f>
        <v>1</v>
      </c>
    </row>
    <row r="93" spans="1:18" x14ac:dyDescent="0.3">
      <c r="A93" t="s">
        <v>19</v>
      </c>
      <c r="B93" s="3" t="s">
        <v>225</v>
      </c>
      <c r="C93" t="s">
        <v>61</v>
      </c>
      <c r="D93" t="s">
        <v>58</v>
      </c>
      <c r="E93" t="s">
        <v>55</v>
      </c>
      <c r="F93" s="1">
        <v>0.78819444444444453</v>
      </c>
      <c r="G93" s="2">
        <v>24085</v>
      </c>
      <c r="H93" s="11">
        <f t="shared" si="8"/>
        <v>5</v>
      </c>
      <c r="I93" s="11">
        <f t="shared" si="5"/>
        <v>0</v>
      </c>
      <c r="J93" t="s">
        <v>33</v>
      </c>
      <c r="K93" t="s">
        <v>195</v>
      </c>
      <c r="L93" s="13" t="s">
        <v>124</v>
      </c>
      <c r="M93" s="13" t="s">
        <v>115</v>
      </c>
      <c r="P93" s="7" t="str">
        <f t="shared" si="6"/>
        <v>Red Bull SalzburgCeltic Glasgow24085</v>
      </c>
      <c r="Q93" s="7" t="str">
        <f t="shared" si="7"/>
        <v>Celtic GlasgowRed Bull Salzburg24085</v>
      </c>
      <c r="R93">
        <f>IF(P93&lt;&gt;"",COUNTIF(P$2:Q93,P93),"")</f>
        <v>1</v>
      </c>
    </row>
    <row r="94" spans="1:18" hidden="1" x14ac:dyDescent="0.3">
      <c r="A94" t="s">
        <v>10</v>
      </c>
      <c r="B94" t="s">
        <v>178</v>
      </c>
      <c r="C94" t="s">
        <v>61</v>
      </c>
      <c r="D94" t="s">
        <v>58</v>
      </c>
      <c r="E94" t="s">
        <v>56</v>
      </c>
      <c r="F94" s="1">
        <v>0.70833333333333337</v>
      </c>
      <c r="G94" s="2">
        <v>11147</v>
      </c>
      <c r="H94" s="11">
        <f t="shared" si="8"/>
        <v>3</v>
      </c>
      <c r="I94" s="11">
        <f t="shared" si="5"/>
        <v>0</v>
      </c>
      <c r="J94" t="s">
        <v>17</v>
      </c>
      <c r="K94" t="s">
        <v>33</v>
      </c>
      <c r="L94" s="13" t="s">
        <v>115</v>
      </c>
      <c r="M94" s="13" t="s">
        <v>114</v>
      </c>
      <c r="P94" s="7" t="str">
        <f t="shared" si="6"/>
        <v>SK Sturm GrazRed Bull Salzburg11147</v>
      </c>
      <c r="Q94" s="7" t="str">
        <f t="shared" si="7"/>
        <v>Red Bull SalzburgSK Sturm Graz11147</v>
      </c>
      <c r="R94">
        <f>IF(P94&lt;&gt;"",COUNTIF(P$2:Q94,P94),"")</f>
        <v>2</v>
      </c>
    </row>
    <row r="95" spans="1:18" x14ac:dyDescent="0.3">
      <c r="A95" t="s">
        <v>10</v>
      </c>
      <c r="B95" s="3" t="s">
        <v>226</v>
      </c>
      <c r="C95" t="s">
        <v>61</v>
      </c>
      <c r="D95" t="s">
        <v>58</v>
      </c>
      <c r="E95" t="s">
        <v>52</v>
      </c>
      <c r="F95" s="1">
        <v>0.70833333333333337</v>
      </c>
      <c r="G95" s="2">
        <v>11033</v>
      </c>
      <c r="H95" s="11">
        <f t="shared" si="8"/>
        <v>13</v>
      </c>
      <c r="I95" s="11">
        <f t="shared" si="5"/>
        <v>0</v>
      </c>
      <c r="J95" t="s">
        <v>33</v>
      </c>
      <c r="K95" t="s">
        <v>89</v>
      </c>
      <c r="L95" s="13" t="s">
        <v>115</v>
      </c>
      <c r="M95" s="13" t="s">
        <v>115</v>
      </c>
      <c r="P95" s="7" t="str">
        <f t="shared" si="6"/>
        <v>Red Bull SalzburgFC Wacker Innsbruck11033</v>
      </c>
      <c r="Q95" s="7" t="str">
        <f t="shared" si="7"/>
        <v>FC Wacker InnsbruckRed Bull Salzburg11033</v>
      </c>
      <c r="R95">
        <f>IF(P95&lt;&gt;"",COUNTIF(P$2:Q95,P95),"")</f>
        <v>1</v>
      </c>
    </row>
    <row r="96" spans="1:18" x14ac:dyDescent="0.3">
      <c r="A96" s="7" t="s">
        <v>19</v>
      </c>
      <c r="B96" s="3" t="s">
        <v>227</v>
      </c>
      <c r="C96" t="s">
        <v>61</v>
      </c>
      <c r="D96" t="s">
        <v>58</v>
      </c>
      <c r="E96" t="s">
        <v>55</v>
      </c>
      <c r="F96" s="1">
        <v>0.78819444444444453</v>
      </c>
      <c r="G96" s="2">
        <v>20639</v>
      </c>
      <c r="H96" s="11">
        <f t="shared" si="8"/>
        <v>5</v>
      </c>
      <c r="I96" s="11">
        <f t="shared" si="5"/>
        <v>0</v>
      </c>
      <c r="J96" t="s">
        <v>33</v>
      </c>
      <c r="K96" t="s">
        <v>198</v>
      </c>
      <c r="L96" s="13" t="s">
        <v>124</v>
      </c>
      <c r="M96" s="13" t="s">
        <v>111</v>
      </c>
      <c r="P96" s="7" t="str">
        <f t="shared" si="6"/>
        <v>Red Bull SalzburgRosenborg BK20639</v>
      </c>
      <c r="Q96" s="7" t="str">
        <f t="shared" si="7"/>
        <v>Rosenborg BKRed Bull Salzburg20639</v>
      </c>
      <c r="R96">
        <f>IF(P96&lt;&gt;"",COUNTIF(P$2:Q96,P96),"")</f>
        <v>1</v>
      </c>
    </row>
    <row r="97" spans="1:18" x14ac:dyDescent="0.3">
      <c r="A97" t="s">
        <v>10</v>
      </c>
      <c r="B97" s="3" t="s">
        <v>228</v>
      </c>
      <c r="C97" t="s">
        <v>61</v>
      </c>
      <c r="D97" t="s">
        <v>58</v>
      </c>
      <c r="E97" t="s">
        <v>56</v>
      </c>
      <c r="F97" s="1">
        <v>0.70833333333333337</v>
      </c>
      <c r="G97" s="2">
        <v>6009</v>
      </c>
      <c r="H97" s="11">
        <f t="shared" si="8"/>
        <v>3</v>
      </c>
      <c r="I97" s="11">
        <f t="shared" si="5"/>
        <v>0</v>
      </c>
      <c r="J97" t="s">
        <v>12</v>
      </c>
      <c r="K97" t="s">
        <v>33</v>
      </c>
      <c r="L97" s="13" t="s">
        <v>124</v>
      </c>
      <c r="M97" s="13" t="s">
        <v>124</v>
      </c>
      <c r="P97" s="7" t="str">
        <f t="shared" si="6"/>
        <v>LASKRed Bull Salzburg6009</v>
      </c>
      <c r="Q97" s="7" t="str">
        <f t="shared" si="7"/>
        <v>Red Bull SalzburgLASK6009</v>
      </c>
      <c r="R97">
        <f>IF(P97&lt;&gt;"",COUNTIF(P$2:Q97,P97),"")</f>
        <v>1</v>
      </c>
    </row>
    <row r="98" spans="1:18" x14ac:dyDescent="0.3">
      <c r="A98" t="s">
        <v>8</v>
      </c>
      <c r="B98" s="3" t="s">
        <v>229</v>
      </c>
      <c r="C98" t="s">
        <v>61</v>
      </c>
      <c r="D98" t="s">
        <v>58</v>
      </c>
      <c r="E98" t="s">
        <v>53</v>
      </c>
      <c r="F98" s="1">
        <v>0.77083333333333337</v>
      </c>
      <c r="G98" s="2">
        <v>3500</v>
      </c>
      <c r="H98" s="11">
        <f t="shared" si="8"/>
        <v>3</v>
      </c>
      <c r="I98" s="11">
        <f t="shared" si="5"/>
        <v>0</v>
      </c>
      <c r="J98" t="s">
        <v>201</v>
      </c>
      <c r="K98" t="s">
        <v>33</v>
      </c>
      <c r="L98" s="13" t="s">
        <v>111</v>
      </c>
      <c r="M98" s="13" t="s">
        <v>115</v>
      </c>
      <c r="P98" s="7" t="str">
        <f t="shared" si="6"/>
        <v>SC Austria LustenauRed Bull Salzburg3500</v>
      </c>
      <c r="Q98" s="7" t="str">
        <f t="shared" si="7"/>
        <v>Red Bull SalzburgSC Austria Lustenau3500</v>
      </c>
      <c r="R98">
        <f>IF(P98&lt;&gt;"",COUNTIF(P$2:Q98,P98),"")</f>
        <v>1</v>
      </c>
    </row>
    <row r="99" spans="1:18" x14ac:dyDescent="0.3">
      <c r="A99" t="s">
        <v>10</v>
      </c>
      <c r="B99" s="3" t="s">
        <v>131</v>
      </c>
      <c r="C99" t="s">
        <v>61</v>
      </c>
      <c r="D99" t="s">
        <v>59</v>
      </c>
      <c r="E99" t="s">
        <v>56</v>
      </c>
      <c r="F99" s="1">
        <v>0.60416666666666663</v>
      </c>
      <c r="G99" s="2">
        <v>8652</v>
      </c>
      <c r="H99" s="11">
        <f t="shared" si="8"/>
        <v>4</v>
      </c>
      <c r="I99" s="11">
        <f t="shared" si="5"/>
        <v>0</v>
      </c>
      <c r="J99" t="s">
        <v>33</v>
      </c>
      <c r="K99" t="s">
        <v>20</v>
      </c>
      <c r="L99" s="13" t="s">
        <v>114</v>
      </c>
      <c r="M99" s="13" t="s">
        <v>115</v>
      </c>
      <c r="P99" s="7" t="str">
        <f t="shared" si="6"/>
        <v>Red Bull SalzburgSV Mattersburg8652</v>
      </c>
      <c r="Q99" s="7" t="str">
        <f t="shared" si="7"/>
        <v>SV MattersburgRed Bull Salzburg8652</v>
      </c>
      <c r="R99">
        <f>IF(P99&lt;&gt;"",COUNTIF(P$2:Q99,P99),"")</f>
        <v>1</v>
      </c>
    </row>
    <row r="100" spans="1:18" x14ac:dyDescent="0.3">
      <c r="A100" t="s">
        <v>19</v>
      </c>
      <c r="B100" s="3" t="s">
        <v>230</v>
      </c>
      <c r="C100" t="s">
        <v>61</v>
      </c>
      <c r="D100" t="s">
        <v>59</v>
      </c>
      <c r="E100" t="s">
        <v>55</v>
      </c>
      <c r="F100" s="1">
        <v>0.875</v>
      </c>
      <c r="G100" s="2">
        <v>12386</v>
      </c>
      <c r="H100" s="11">
        <f t="shared" si="8"/>
        <v>4</v>
      </c>
      <c r="I100" s="11">
        <f t="shared" si="5"/>
        <v>0</v>
      </c>
      <c r="J100" t="s">
        <v>198</v>
      </c>
      <c r="K100" t="s">
        <v>33</v>
      </c>
      <c r="L100" s="13" t="s">
        <v>114</v>
      </c>
      <c r="M100" s="13" t="s">
        <v>145</v>
      </c>
      <c r="P100" s="7" t="str">
        <f t="shared" si="6"/>
        <v>Rosenborg BKRed Bull Salzburg12386</v>
      </c>
      <c r="Q100" s="7" t="str">
        <f t="shared" si="7"/>
        <v>Red Bull SalzburgRosenborg BK12386</v>
      </c>
      <c r="R100">
        <f>IF(P100&lt;&gt;"",COUNTIF(P$2:Q100,P100),"")</f>
        <v>1</v>
      </c>
    </row>
    <row r="101" spans="1:18" hidden="1" x14ac:dyDescent="0.3">
      <c r="A101" t="s">
        <v>10</v>
      </c>
      <c r="B101" t="s">
        <v>132</v>
      </c>
      <c r="C101" t="s">
        <v>61</v>
      </c>
      <c r="D101" t="s">
        <v>59</v>
      </c>
      <c r="E101" t="s">
        <v>56</v>
      </c>
      <c r="F101" s="1">
        <v>0.70833333333333337</v>
      </c>
      <c r="G101" s="2">
        <v>10507</v>
      </c>
      <c r="H101" s="11">
        <f t="shared" si="8"/>
        <v>3</v>
      </c>
      <c r="I101" s="11">
        <f t="shared" si="5"/>
        <v>0</v>
      </c>
      <c r="J101" t="s">
        <v>21</v>
      </c>
      <c r="K101" t="s">
        <v>33</v>
      </c>
      <c r="L101" s="13" t="s">
        <v>111</v>
      </c>
      <c r="M101" s="13" t="s">
        <v>114</v>
      </c>
      <c r="P101" s="7" t="str">
        <f t="shared" si="6"/>
        <v>FK Austria WienRed Bull Salzburg10507</v>
      </c>
      <c r="Q101" s="7" t="str">
        <f t="shared" si="7"/>
        <v>Red Bull SalzburgFK Austria Wien10507</v>
      </c>
      <c r="R101">
        <f>IF(P101&lt;&gt;"",COUNTIF(P$2:Q101,P101),"")</f>
        <v>2</v>
      </c>
    </row>
    <row r="102" spans="1:18" x14ac:dyDescent="0.3">
      <c r="A102" t="s">
        <v>10</v>
      </c>
      <c r="B102" s="3" t="s">
        <v>133</v>
      </c>
      <c r="C102" t="s">
        <v>61</v>
      </c>
      <c r="D102" t="s">
        <v>59</v>
      </c>
      <c r="E102" t="s">
        <v>52</v>
      </c>
      <c r="F102" s="1">
        <v>0.70833333333333337</v>
      </c>
      <c r="G102" s="2">
        <v>4870</v>
      </c>
      <c r="H102" s="11">
        <f t="shared" si="8"/>
        <v>13</v>
      </c>
      <c r="I102" s="11">
        <f t="shared" si="5"/>
        <v>0</v>
      </c>
      <c r="J102" t="s">
        <v>80</v>
      </c>
      <c r="K102" t="s">
        <v>33</v>
      </c>
      <c r="L102" s="13" t="s">
        <v>111</v>
      </c>
      <c r="M102" s="13" t="s">
        <v>112</v>
      </c>
      <c r="P102" s="7" t="str">
        <f t="shared" si="6"/>
        <v>TSV HartbergRed Bull Salzburg4870</v>
      </c>
      <c r="Q102" s="7" t="str">
        <f t="shared" si="7"/>
        <v>Red Bull SalzburgTSV Hartberg4870</v>
      </c>
      <c r="R102">
        <f>IF(P102&lt;&gt;"",COUNTIF(P$2:Q102,P102),"")</f>
        <v>1</v>
      </c>
    </row>
    <row r="103" spans="1:18" x14ac:dyDescent="0.3">
      <c r="A103" t="s">
        <v>19</v>
      </c>
      <c r="B103" s="3" t="s">
        <v>231</v>
      </c>
      <c r="C103" t="s">
        <v>61</v>
      </c>
      <c r="D103" t="s">
        <v>59</v>
      </c>
      <c r="E103" t="s">
        <v>55</v>
      </c>
      <c r="F103" s="1">
        <v>0.78819444444444453</v>
      </c>
      <c r="G103" s="2">
        <v>29520</v>
      </c>
      <c r="H103" s="11">
        <f t="shared" si="8"/>
        <v>5</v>
      </c>
      <c r="I103" s="11">
        <f t="shared" si="5"/>
        <v>0</v>
      </c>
      <c r="J103" t="s">
        <v>33</v>
      </c>
      <c r="K103" t="s">
        <v>192</v>
      </c>
      <c r="L103" s="13" t="s">
        <v>115</v>
      </c>
      <c r="M103" s="13" t="s">
        <v>111</v>
      </c>
      <c r="P103" s="7" t="str">
        <f t="shared" si="6"/>
        <v>Red Bull SalzburgRasenBallsport Leipzig29520</v>
      </c>
      <c r="Q103" s="7" t="str">
        <f t="shared" si="7"/>
        <v>RasenBallsport LeipzigRed Bull Salzburg29520</v>
      </c>
      <c r="R103">
        <f>IF(P103&lt;&gt;"",COUNTIF(P$2:Q103,P103),"")</f>
        <v>1</v>
      </c>
    </row>
    <row r="104" spans="1:18" x14ac:dyDescent="0.3">
      <c r="A104" t="s">
        <v>10</v>
      </c>
      <c r="B104" s="3" t="s">
        <v>182</v>
      </c>
      <c r="C104" t="s">
        <v>61</v>
      </c>
      <c r="D104" t="s">
        <v>60</v>
      </c>
      <c r="E104" t="s">
        <v>56</v>
      </c>
      <c r="F104" s="1">
        <v>0.60416666666666663</v>
      </c>
      <c r="G104" s="2">
        <v>5797</v>
      </c>
      <c r="H104" s="11">
        <f t="shared" si="8"/>
        <v>3</v>
      </c>
      <c r="I104" s="11">
        <f t="shared" si="5"/>
        <v>0</v>
      </c>
      <c r="J104" t="s">
        <v>33</v>
      </c>
      <c r="K104" t="s">
        <v>14</v>
      </c>
      <c r="L104" s="13" t="s">
        <v>115</v>
      </c>
      <c r="M104" s="13" t="s">
        <v>111</v>
      </c>
      <c r="P104" s="7" t="str">
        <f t="shared" si="6"/>
        <v>Red Bull SalzburgSC Rheindorf Altach5797</v>
      </c>
      <c r="Q104" s="7" t="str">
        <f t="shared" si="7"/>
        <v>SC Rheindorf AltachRed Bull Salzburg5797</v>
      </c>
      <c r="R104">
        <f>IF(P104&lt;&gt;"",COUNTIF(P$2:Q104,P104),"")</f>
        <v>1</v>
      </c>
    </row>
    <row r="105" spans="1:18" x14ac:dyDescent="0.3">
      <c r="A105" t="s">
        <v>10</v>
      </c>
      <c r="B105" s="3" t="s">
        <v>232</v>
      </c>
      <c r="C105" t="s">
        <v>61</v>
      </c>
      <c r="D105" t="s">
        <v>60</v>
      </c>
      <c r="E105" t="s">
        <v>52</v>
      </c>
      <c r="F105" s="1">
        <v>0.70833333333333337</v>
      </c>
      <c r="G105" s="2">
        <v>1900</v>
      </c>
      <c r="H105" s="11">
        <f t="shared" si="8"/>
        <v>6</v>
      </c>
      <c r="I105" s="11">
        <f t="shared" si="5"/>
        <v>0</v>
      </c>
      <c r="J105" t="s">
        <v>13</v>
      </c>
      <c r="K105" t="s">
        <v>33</v>
      </c>
      <c r="L105" s="13" t="s">
        <v>114</v>
      </c>
      <c r="M105" s="13" t="s">
        <v>114</v>
      </c>
      <c r="P105" s="7" t="str">
        <f t="shared" si="6"/>
        <v>FC Admira Wacker MödlingRed Bull Salzburg1900</v>
      </c>
      <c r="Q105" s="7" t="str">
        <f t="shared" si="7"/>
        <v>Red Bull SalzburgFC Admira Wacker Mödling1900</v>
      </c>
      <c r="R105">
        <f>IF(P105&lt;&gt;"",COUNTIF(P$2:Q105,P105),"")</f>
        <v>1</v>
      </c>
    </row>
    <row r="106" spans="1:18" x14ac:dyDescent="0.3">
      <c r="A106" t="s">
        <v>19</v>
      </c>
      <c r="B106" s="3" t="s">
        <v>233</v>
      </c>
      <c r="C106" t="s">
        <v>61</v>
      </c>
      <c r="D106" t="s">
        <v>60</v>
      </c>
      <c r="E106" t="s">
        <v>55</v>
      </c>
      <c r="F106" s="1">
        <v>0.875</v>
      </c>
      <c r="G106" s="2">
        <v>56578</v>
      </c>
      <c r="H106" s="11">
        <f t="shared" si="8"/>
        <v>5</v>
      </c>
      <c r="I106" s="11">
        <f t="shared" si="5"/>
        <v>0</v>
      </c>
      <c r="J106" t="s">
        <v>195</v>
      </c>
      <c r="K106" t="s">
        <v>33</v>
      </c>
      <c r="L106" s="13" t="s">
        <v>115</v>
      </c>
      <c r="M106" s="13" t="s">
        <v>114</v>
      </c>
      <c r="P106" s="7" t="str">
        <f t="shared" si="6"/>
        <v>Celtic GlasgowRed Bull Salzburg56578</v>
      </c>
      <c r="Q106" s="7" t="str">
        <f t="shared" si="7"/>
        <v>Red Bull SalzburgCeltic Glasgow56578</v>
      </c>
      <c r="R106">
        <f>IF(P106&lt;&gt;"",COUNTIF(P$2:Q106,P106),"")</f>
        <v>1</v>
      </c>
    </row>
    <row r="107" spans="1:18" x14ac:dyDescent="0.3">
      <c r="A107" t="s">
        <v>10</v>
      </c>
      <c r="B107" s="3" t="s">
        <v>136</v>
      </c>
      <c r="C107" t="s">
        <v>61</v>
      </c>
      <c r="D107" t="s">
        <v>60</v>
      </c>
      <c r="E107" t="s">
        <v>56</v>
      </c>
      <c r="F107" s="1">
        <v>0.60416666666666663</v>
      </c>
      <c r="G107" s="2">
        <v>5727</v>
      </c>
      <c r="H107" s="11">
        <f t="shared" si="8"/>
        <v>3</v>
      </c>
      <c r="I107" s="11">
        <f t="shared" si="5"/>
        <v>0</v>
      </c>
      <c r="J107" t="s">
        <v>33</v>
      </c>
      <c r="K107" t="s">
        <v>16</v>
      </c>
      <c r="L107" s="13" t="s">
        <v>145</v>
      </c>
      <c r="M107" s="13" t="s">
        <v>115</v>
      </c>
      <c r="P107" s="7" t="str">
        <f t="shared" si="6"/>
        <v>Red Bull SalzburgSKN St. Pölten5727</v>
      </c>
      <c r="Q107" s="7" t="str">
        <f t="shared" si="7"/>
        <v>SKN St. PöltenRed Bull Salzburg5727</v>
      </c>
      <c r="R107">
        <f>IF(P107&lt;&gt;"",COUNTIF(P$2:Q107,P107),"")</f>
        <v>1</v>
      </c>
    </row>
    <row r="108" spans="1:18" x14ac:dyDescent="0.3">
      <c r="A108" t="s">
        <v>19</v>
      </c>
      <c r="B108" s="3" t="s">
        <v>234</v>
      </c>
      <c r="C108" t="s">
        <v>139</v>
      </c>
      <c r="D108" t="s">
        <v>62</v>
      </c>
      <c r="E108" t="s">
        <v>55</v>
      </c>
      <c r="F108" s="1">
        <v>0.875</v>
      </c>
      <c r="G108" s="2">
        <v>16457</v>
      </c>
      <c r="H108" s="11">
        <f t="shared" si="8"/>
        <v>60</v>
      </c>
      <c r="I108" s="11">
        <f t="shared" si="5"/>
        <v>0</v>
      </c>
      <c r="J108" t="s">
        <v>207</v>
      </c>
      <c r="K108" t="s">
        <v>33</v>
      </c>
      <c r="L108" s="13" t="s">
        <v>114</v>
      </c>
      <c r="M108" s="13" t="s">
        <v>115</v>
      </c>
      <c r="P108" s="7" t="str">
        <f t="shared" si="6"/>
        <v>FC BrüggeRed Bull Salzburg16457</v>
      </c>
      <c r="Q108" s="7" t="str">
        <f t="shared" si="7"/>
        <v>Red Bull SalzburgFC Brügge16457</v>
      </c>
      <c r="R108">
        <f>IF(P108&lt;&gt;"",COUNTIF(P$2:Q108,P108),"")</f>
        <v>1</v>
      </c>
    </row>
    <row r="109" spans="1:18" x14ac:dyDescent="0.3">
      <c r="A109" t="s">
        <v>8</v>
      </c>
      <c r="B109" s="3" t="s">
        <v>235</v>
      </c>
      <c r="C109" t="s">
        <v>139</v>
      </c>
      <c r="D109" t="s">
        <v>62</v>
      </c>
      <c r="E109" t="s">
        <v>56</v>
      </c>
      <c r="F109" s="1">
        <v>0.625</v>
      </c>
      <c r="G109" s="2">
        <v>2170</v>
      </c>
      <c r="H109" s="11">
        <f t="shared" si="8"/>
        <v>3</v>
      </c>
      <c r="I109" s="11">
        <f t="shared" si="5"/>
        <v>0</v>
      </c>
      <c r="J109" t="s">
        <v>71</v>
      </c>
      <c r="K109" t="s">
        <v>33</v>
      </c>
      <c r="L109" s="13" t="s">
        <v>115</v>
      </c>
      <c r="M109" s="13" t="s">
        <v>114</v>
      </c>
      <c r="P109" s="7" t="str">
        <f t="shared" si="6"/>
        <v>SC Wiener NeustadtRed Bull Salzburg2170</v>
      </c>
      <c r="Q109" s="7" t="str">
        <f t="shared" si="7"/>
        <v>Red Bull SalzburgSC Wiener Neustadt2170</v>
      </c>
      <c r="R109">
        <f>IF(P109&lt;&gt;"",COUNTIF(P$2:Q109,P109),"")</f>
        <v>1</v>
      </c>
    </row>
    <row r="110" spans="1:18" x14ac:dyDescent="0.3">
      <c r="A110" t="s">
        <v>19</v>
      </c>
      <c r="B110" s="3" t="s">
        <v>236</v>
      </c>
      <c r="C110" t="s">
        <v>139</v>
      </c>
      <c r="D110" t="s">
        <v>62</v>
      </c>
      <c r="E110" t="s">
        <v>55</v>
      </c>
      <c r="F110" s="1">
        <v>0.78819444444444453</v>
      </c>
      <c r="G110" s="2">
        <v>24717</v>
      </c>
      <c r="H110" s="11">
        <f t="shared" ref="H110:H126" si="9">B110-B109</f>
        <v>4</v>
      </c>
      <c r="I110" s="11">
        <f t="shared" si="5"/>
        <v>0</v>
      </c>
      <c r="J110" t="s">
        <v>33</v>
      </c>
      <c r="K110" t="s">
        <v>207</v>
      </c>
      <c r="L110" s="13" t="s">
        <v>112</v>
      </c>
      <c r="M110" s="13" t="s">
        <v>111</v>
      </c>
      <c r="P110" s="7" t="str">
        <f t="shared" si="6"/>
        <v>Red Bull SalzburgFC Brügge24717</v>
      </c>
      <c r="Q110" s="7" t="str">
        <f t="shared" si="7"/>
        <v>FC BrüggeRed Bull Salzburg24717</v>
      </c>
      <c r="R110">
        <f>IF(P110&lt;&gt;"",COUNTIF(P$2:Q110,P110),"")</f>
        <v>1</v>
      </c>
    </row>
    <row r="111" spans="1:18" x14ac:dyDescent="0.3">
      <c r="A111" t="s">
        <v>10</v>
      </c>
      <c r="B111" s="3" t="s">
        <v>184</v>
      </c>
      <c r="C111" t="s">
        <v>139</v>
      </c>
      <c r="D111" t="s">
        <v>62</v>
      </c>
      <c r="E111" t="s">
        <v>56</v>
      </c>
      <c r="F111" s="1">
        <v>0.70833333333333337</v>
      </c>
      <c r="G111" s="2">
        <v>19440</v>
      </c>
      <c r="H111" s="11">
        <f t="shared" si="9"/>
        <v>3</v>
      </c>
      <c r="I111" s="11">
        <f t="shared" si="5"/>
        <v>0</v>
      </c>
      <c r="J111" t="s">
        <v>18</v>
      </c>
      <c r="K111" t="s">
        <v>33</v>
      </c>
      <c r="L111" s="13" t="s">
        <v>114</v>
      </c>
      <c r="M111" s="13" t="s">
        <v>111</v>
      </c>
      <c r="P111" s="7" t="str">
        <f t="shared" si="6"/>
        <v>SK Rapid WienRed Bull Salzburg19440</v>
      </c>
      <c r="Q111" s="7" t="str">
        <f t="shared" si="7"/>
        <v>Red Bull SalzburgSK Rapid Wien19440</v>
      </c>
      <c r="R111">
        <f>IF(P111&lt;&gt;"",COUNTIF(P$2:Q111,P111),"")</f>
        <v>1</v>
      </c>
    </row>
    <row r="112" spans="1:18" x14ac:dyDescent="0.3">
      <c r="A112" t="s">
        <v>10</v>
      </c>
      <c r="B112" s="3" t="s">
        <v>237</v>
      </c>
      <c r="C112" t="s">
        <v>139</v>
      </c>
      <c r="D112" t="s">
        <v>63</v>
      </c>
      <c r="E112" t="s">
        <v>52</v>
      </c>
      <c r="F112" s="1">
        <v>0.70833333333333337</v>
      </c>
      <c r="G112" s="2">
        <v>6111</v>
      </c>
      <c r="H112" s="11">
        <f t="shared" si="9"/>
        <v>6</v>
      </c>
      <c r="I112" s="11">
        <f t="shared" si="5"/>
        <v>0</v>
      </c>
      <c r="J112" t="s">
        <v>33</v>
      </c>
      <c r="K112" t="s">
        <v>11</v>
      </c>
      <c r="L112" s="13" t="s">
        <v>124</v>
      </c>
      <c r="M112" s="13" t="s">
        <v>111</v>
      </c>
      <c r="P112" s="7" t="str">
        <f t="shared" si="6"/>
        <v>Red Bull SalzburgWolfsberger AC6111</v>
      </c>
      <c r="Q112" s="7" t="str">
        <f t="shared" si="7"/>
        <v>Wolfsberger ACRed Bull Salzburg6111</v>
      </c>
      <c r="R112">
        <f>IF(P112&lt;&gt;"",COUNTIF(P$2:Q112,P112),"")</f>
        <v>1</v>
      </c>
    </row>
    <row r="113" spans="1:18" x14ac:dyDescent="0.3">
      <c r="A113" t="s">
        <v>19</v>
      </c>
      <c r="B113" s="3" t="s">
        <v>238</v>
      </c>
      <c r="C113" t="s">
        <v>139</v>
      </c>
      <c r="D113" t="s">
        <v>63</v>
      </c>
      <c r="E113" t="s">
        <v>55</v>
      </c>
      <c r="F113" s="1">
        <v>0.875</v>
      </c>
      <c r="G113" s="2">
        <v>32579</v>
      </c>
      <c r="H113" s="11">
        <f t="shared" si="9"/>
        <v>5</v>
      </c>
      <c r="I113" s="11">
        <f t="shared" si="5"/>
        <v>0</v>
      </c>
      <c r="J113" t="s">
        <v>212</v>
      </c>
      <c r="K113" t="s">
        <v>33</v>
      </c>
      <c r="L113" s="13" t="s">
        <v>124</v>
      </c>
      <c r="M113" s="13" t="s">
        <v>111</v>
      </c>
      <c r="P113" s="7" t="str">
        <f t="shared" si="6"/>
        <v>SSC NeapelRed Bull Salzburg32579</v>
      </c>
      <c r="Q113" s="7" t="str">
        <f t="shared" si="7"/>
        <v>Red Bull SalzburgSSC Neapel32579</v>
      </c>
      <c r="R113">
        <f>IF(P113&lt;&gt;"",COUNTIF(P$2:Q113,P113),"")</f>
        <v>1</v>
      </c>
    </row>
    <row r="114" spans="1:18" hidden="1" x14ac:dyDescent="0.3">
      <c r="A114" t="s">
        <v>10</v>
      </c>
      <c r="B114" t="s">
        <v>142</v>
      </c>
      <c r="C114" t="s">
        <v>139</v>
      </c>
      <c r="D114" t="s">
        <v>63</v>
      </c>
      <c r="E114" t="s">
        <v>56</v>
      </c>
      <c r="F114" s="1">
        <v>0.70833333333333337</v>
      </c>
      <c r="G114" s="2">
        <v>10142</v>
      </c>
      <c r="H114" s="11">
        <f t="shared" si="9"/>
        <v>3</v>
      </c>
      <c r="I114" s="11">
        <f t="shared" si="5"/>
        <v>0</v>
      </c>
      <c r="J114" t="s">
        <v>33</v>
      </c>
      <c r="K114" t="s">
        <v>17</v>
      </c>
      <c r="L114" s="13" t="s">
        <v>111</v>
      </c>
      <c r="M114" s="13" t="s">
        <v>111</v>
      </c>
      <c r="P114" s="7" t="str">
        <f t="shared" si="6"/>
        <v>Red Bull SalzburgSK Sturm Graz10142</v>
      </c>
      <c r="Q114" s="7" t="str">
        <f t="shared" si="7"/>
        <v>SK Sturm GrazRed Bull Salzburg10142</v>
      </c>
      <c r="R114">
        <f>IF(P114&lt;&gt;"",COUNTIF(P$2:Q114,P114),"")</f>
        <v>2</v>
      </c>
    </row>
    <row r="115" spans="1:18" x14ac:dyDescent="0.3">
      <c r="A115" t="s">
        <v>19</v>
      </c>
      <c r="B115" s="3" t="s">
        <v>239</v>
      </c>
      <c r="C115" t="s">
        <v>139</v>
      </c>
      <c r="D115" t="s">
        <v>63</v>
      </c>
      <c r="E115" t="s">
        <v>55</v>
      </c>
      <c r="F115" s="1">
        <v>0.78819444444444453</v>
      </c>
      <c r="G115" s="2">
        <v>29520</v>
      </c>
      <c r="H115" s="11">
        <f t="shared" si="9"/>
        <v>4</v>
      </c>
      <c r="I115" s="11">
        <f t="shared" si="5"/>
        <v>0</v>
      </c>
      <c r="J115" t="s">
        <v>33</v>
      </c>
      <c r="K115" t="s">
        <v>212</v>
      </c>
      <c r="L115" s="13" t="s">
        <v>124</v>
      </c>
      <c r="M115" s="13" t="s">
        <v>115</v>
      </c>
      <c r="P115" s="7" t="str">
        <f t="shared" si="6"/>
        <v>Red Bull SalzburgSSC Neapel29520</v>
      </c>
      <c r="Q115" s="7" t="str">
        <f t="shared" si="7"/>
        <v>SSC NeapelRed Bull Salzburg29520</v>
      </c>
      <c r="R115">
        <f>IF(P115&lt;&gt;"",COUNTIF(P$2:Q115,P115),"")</f>
        <v>1</v>
      </c>
    </row>
    <row r="116" spans="1:18" x14ac:dyDescent="0.3">
      <c r="A116" t="s">
        <v>10</v>
      </c>
      <c r="B116" s="3" t="s">
        <v>143</v>
      </c>
      <c r="C116" t="s">
        <v>139</v>
      </c>
      <c r="D116" t="s">
        <v>63</v>
      </c>
      <c r="E116" t="s">
        <v>56</v>
      </c>
      <c r="F116" s="1">
        <v>0.70833333333333337</v>
      </c>
      <c r="G116" s="2">
        <v>6476</v>
      </c>
      <c r="H116" s="11">
        <f t="shared" si="9"/>
        <v>3</v>
      </c>
      <c r="I116" s="11">
        <f t="shared" si="5"/>
        <v>0</v>
      </c>
      <c r="J116" t="s">
        <v>89</v>
      </c>
      <c r="K116" t="s">
        <v>33</v>
      </c>
      <c r="L116" s="13" t="s">
        <v>111</v>
      </c>
      <c r="M116" s="13" t="s">
        <v>114</v>
      </c>
      <c r="P116" s="7" t="str">
        <f t="shared" si="6"/>
        <v>FC Wacker InnsbruckRed Bull Salzburg6476</v>
      </c>
      <c r="Q116" s="7" t="str">
        <f t="shared" si="7"/>
        <v>Red Bull SalzburgFC Wacker Innsbruck6476</v>
      </c>
      <c r="R116">
        <f>IF(P116&lt;&gt;"",COUNTIF(P$2:Q116,P116),"")</f>
        <v>1</v>
      </c>
    </row>
    <row r="117" spans="1:18" hidden="1" x14ac:dyDescent="0.3">
      <c r="A117" t="s">
        <v>10</v>
      </c>
      <c r="B117" t="s">
        <v>144</v>
      </c>
      <c r="C117" t="s">
        <v>139</v>
      </c>
      <c r="D117" t="s">
        <v>63</v>
      </c>
      <c r="E117" t="s">
        <v>56</v>
      </c>
      <c r="F117" s="1">
        <v>0.70833333333333337</v>
      </c>
      <c r="G117" s="11">
        <v>10228</v>
      </c>
      <c r="H117" s="11">
        <f t="shared" si="9"/>
        <v>14</v>
      </c>
      <c r="I117" s="11">
        <f t="shared" si="5"/>
        <v>0</v>
      </c>
      <c r="J117" t="s">
        <v>33</v>
      </c>
      <c r="K117" t="s">
        <v>21</v>
      </c>
      <c r="L117" s="13" t="s">
        <v>145</v>
      </c>
      <c r="M117" s="13" t="s">
        <v>115</v>
      </c>
      <c r="P117" s="7" t="str">
        <f t="shared" si="6"/>
        <v>Red Bull SalzburgFK Austria Wien10228</v>
      </c>
      <c r="Q117" s="7" t="str">
        <f t="shared" si="7"/>
        <v>FK Austria WienRed Bull Salzburg10228</v>
      </c>
      <c r="R117">
        <f>IF(P117&lt;&gt;"",COUNTIF(P$2:Q117,P117),"")</f>
        <v>2</v>
      </c>
    </row>
    <row r="118" spans="1:18" x14ac:dyDescent="0.3">
      <c r="A118" t="s">
        <v>8</v>
      </c>
      <c r="B118" s="3" t="s">
        <v>240</v>
      </c>
      <c r="C118" t="s">
        <v>139</v>
      </c>
      <c r="D118" t="s">
        <v>64</v>
      </c>
      <c r="E118" t="s">
        <v>53</v>
      </c>
      <c r="F118" s="1">
        <v>0.75</v>
      </c>
      <c r="G118" s="11">
        <v>13301</v>
      </c>
      <c r="H118" s="11">
        <f t="shared" si="9"/>
        <v>3</v>
      </c>
      <c r="I118" s="11">
        <f t="shared" si="5"/>
        <v>0</v>
      </c>
      <c r="J118" t="s">
        <v>107</v>
      </c>
      <c r="K118" t="s">
        <v>33</v>
      </c>
      <c r="L118" s="13" t="s">
        <v>111</v>
      </c>
      <c r="M118" s="13" t="s">
        <v>137</v>
      </c>
      <c r="P118" s="7" t="str">
        <f t="shared" si="6"/>
        <v>Grazer AK 1902Red Bull Salzburg13301</v>
      </c>
      <c r="Q118" s="7" t="str">
        <f t="shared" si="7"/>
        <v>Red Bull SalzburgGrazer AK 190213301</v>
      </c>
      <c r="R118">
        <f>IF(P118&lt;&gt;"",COUNTIF(P$2:Q118,P118),"")</f>
        <v>1</v>
      </c>
    </row>
    <row r="119" spans="1:18" x14ac:dyDescent="0.3">
      <c r="A119" t="s">
        <v>10</v>
      </c>
      <c r="B119" s="3" t="s">
        <v>146</v>
      </c>
      <c r="C119" t="s">
        <v>139</v>
      </c>
      <c r="D119" t="s">
        <v>64</v>
      </c>
      <c r="E119" t="s">
        <v>56</v>
      </c>
      <c r="F119" s="1">
        <v>0.70833333333333337</v>
      </c>
      <c r="G119" s="11">
        <v>6087</v>
      </c>
      <c r="H119" s="11">
        <f t="shared" si="9"/>
        <v>4</v>
      </c>
      <c r="I119" s="11">
        <f t="shared" si="5"/>
        <v>0</v>
      </c>
      <c r="J119" t="s">
        <v>12</v>
      </c>
      <c r="K119" t="s">
        <v>33</v>
      </c>
      <c r="L119" s="13" t="s">
        <v>111</v>
      </c>
      <c r="M119" s="13" t="s">
        <v>114</v>
      </c>
      <c r="P119" s="7" t="str">
        <f t="shared" si="6"/>
        <v>LASKRed Bull Salzburg6087</v>
      </c>
      <c r="Q119" s="7" t="str">
        <f t="shared" si="7"/>
        <v>Red Bull SalzburgLASK6087</v>
      </c>
      <c r="R119">
        <f>IF(P119&lt;&gt;"",COUNTIF(P$2:Q119,P119),"")</f>
        <v>1</v>
      </c>
    </row>
    <row r="120" spans="1:18" hidden="1" x14ac:dyDescent="0.3">
      <c r="A120" t="s">
        <v>10</v>
      </c>
      <c r="B120" t="s">
        <v>147</v>
      </c>
      <c r="C120" t="s">
        <v>139</v>
      </c>
      <c r="D120" t="s">
        <v>64</v>
      </c>
      <c r="E120" t="s">
        <v>56</v>
      </c>
      <c r="F120" s="1">
        <v>0.70833333333333337</v>
      </c>
      <c r="G120" s="11">
        <v>11133</v>
      </c>
      <c r="H120" s="11">
        <f t="shared" si="9"/>
        <v>7</v>
      </c>
      <c r="I120" s="11">
        <f t="shared" si="5"/>
        <v>0</v>
      </c>
      <c r="J120" t="s">
        <v>33</v>
      </c>
      <c r="K120" t="s">
        <v>17</v>
      </c>
      <c r="L120" s="13" t="s">
        <v>124</v>
      </c>
      <c r="M120" s="13" t="s">
        <v>115</v>
      </c>
      <c r="P120" s="7" t="str">
        <f t="shared" si="6"/>
        <v>Red Bull SalzburgSK Sturm Graz11133</v>
      </c>
      <c r="Q120" s="7" t="str">
        <f t="shared" si="7"/>
        <v>SK Sturm GrazRed Bull Salzburg11133</v>
      </c>
      <c r="R120">
        <f>IF(P120&lt;&gt;"",COUNTIF(P$2:Q120,P120),"")</f>
        <v>2</v>
      </c>
    </row>
    <row r="121" spans="1:18" x14ac:dyDescent="0.3">
      <c r="A121" t="s">
        <v>10</v>
      </c>
      <c r="B121" s="3" t="s">
        <v>148</v>
      </c>
      <c r="C121" t="s">
        <v>139</v>
      </c>
      <c r="D121" t="s">
        <v>64</v>
      </c>
      <c r="E121" t="s">
        <v>56</v>
      </c>
      <c r="F121" s="1">
        <v>0.60416666666666663</v>
      </c>
      <c r="G121" s="11">
        <v>3514</v>
      </c>
      <c r="H121" s="11">
        <f t="shared" si="9"/>
        <v>7</v>
      </c>
      <c r="I121" s="11">
        <f t="shared" si="5"/>
        <v>0</v>
      </c>
      <c r="J121" t="s">
        <v>16</v>
      </c>
      <c r="K121" t="s">
        <v>33</v>
      </c>
      <c r="L121" s="13" t="s">
        <v>115</v>
      </c>
      <c r="M121" s="13" t="s">
        <v>115</v>
      </c>
      <c r="P121" s="7" t="str">
        <f t="shared" si="6"/>
        <v>SKN St. PöltenRed Bull Salzburg3514</v>
      </c>
      <c r="Q121" s="7" t="str">
        <f t="shared" si="7"/>
        <v>Red Bull SalzburgSKN St. Pölten3514</v>
      </c>
      <c r="R121">
        <f>IF(P121&lt;&gt;"",COUNTIF(P$2:Q121,P121),"")</f>
        <v>1</v>
      </c>
    </row>
    <row r="122" spans="1:18" x14ac:dyDescent="0.3">
      <c r="A122" t="s">
        <v>10</v>
      </c>
      <c r="B122" s="3" t="s">
        <v>149</v>
      </c>
      <c r="C122" t="s">
        <v>139</v>
      </c>
      <c r="D122" t="s">
        <v>64</v>
      </c>
      <c r="E122" t="s">
        <v>53</v>
      </c>
      <c r="F122" s="1">
        <v>0.79166666666666663</v>
      </c>
      <c r="G122" s="11">
        <v>6181</v>
      </c>
      <c r="H122" s="11">
        <f t="shared" si="9"/>
        <v>3</v>
      </c>
      <c r="I122" s="11">
        <f t="shared" si="5"/>
        <v>0</v>
      </c>
      <c r="J122" t="s">
        <v>33</v>
      </c>
      <c r="K122" t="s">
        <v>11</v>
      </c>
      <c r="L122" s="13" t="s">
        <v>124</v>
      </c>
      <c r="M122" s="13" t="s">
        <v>115</v>
      </c>
      <c r="P122" s="7" t="str">
        <f t="shared" si="6"/>
        <v>Red Bull SalzburgWolfsberger AC6181</v>
      </c>
      <c r="Q122" s="7" t="str">
        <f t="shared" si="7"/>
        <v>Wolfsberger ACRed Bull Salzburg6181</v>
      </c>
      <c r="R122">
        <f>IF(P122&lt;&gt;"",COUNTIF(P$2:Q122,P122),"")</f>
        <v>1</v>
      </c>
    </row>
    <row r="123" spans="1:18" x14ac:dyDescent="0.3">
      <c r="A123" t="s">
        <v>10</v>
      </c>
      <c r="B123" s="3" t="s">
        <v>150</v>
      </c>
      <c r="C123" t="s">
        <v>139</v>
      </c>
      <c r="D123" t="s">
        <v>64</v>
      </c>
      <c r="E123" t="s">
        <v>56</v>
      </c>
      <c r="F123" s="1">
        <v>0.60416666666666663</v>
      </c>
      <c r="G123" s="11">
        <v>3409</v>
      </c>
      <c r="H123" s="11">
        <f t="shared" si="9"/>
        <v>4</v>
      </c>
      <c r="I123" s="11">
        <f t="shared" si="5"/>
        <v>0</v>
      </c>
      <c r="J123" t="s">
        <v>11</v>
      </c>
      <c r="K123" t="s">
        <v>33</v>
      </c>
      <c r="L123" s="13" t="s">
        <v>114</v>
      </c>
      <c r="M123" s="13" t="s">
        <v>115</v>
      </c>
      <c r="P123" s="7" t="str">
        <f t="shared" si="6"/>
        <v>Wolfsberger ACRed Bull Salzburg3409</v>
      </c>
      <c r="Q123" s="7" t="str">
        <f t="shared" si="7"/>
        <v>Red Bull SalzburgWolfsberger AC3409</v>
      </c>
      <c r="R123">
        <f>IF(P123&lt;&gt;"",COUNTIF(P$2:Q123,P123),"")</f>
        <v>1</v>
      </c>
    </row>
    <row r="124" spans="1:18" x14ac:dyDescent="0.3">
      <c r="A124" t="s">
        <v>8</v>
      </c>
      <c r="B124" s="3" t="s">
        <v>241</v>
      </c>
      <c r="C124" t="s">
        <v>139</v>
      </c>
      <c r="D124" t="s">
        <v>65</v>
      </c>
      <c r="E124" t="s">
        <v>53</v>
      </c>
      <c r="F124" s="1">
        <v>0.6875</v>
      </c>
      <c r="G124" s="11">
        <v>24200</v>
      </c>
      <c r="H124" s="11">
        <f t="shared" si="9"/>
        <v>3</v>
      </c>
      <c r="I124" s="11">
        <f t="shared" si="5"/>
        <v>0</v>
      </c>
      <c r="J124" t="s">
        <v>33</v>
      </c>
      <c r="K124" t="s">
        <v>18</v>
      </c>
      <c r="L124" s="13" t="s">
        <v>114</v>
      </c>
      <c r="M124" s="13" t="s">
        <v>111</v>
      </c>
      <c r="P124" s="7" t="str">
        <f t="shared" si="6"/>
        <v>Red Bull SalzburgSK Rapid Wien24200</v>
      </c>
      <c r="Q124" s="7" t="str">
        <f t="shared" si="7"/>
        <v>SK Rapid WienRed Bull Salzburg24200</v>
      </c>
      <c r="R124">
        <f>IF(P124&lt;&gt;"",COUNTIF(P$2:Q124,P124),"")</f>
        <v>1</v>
      </c>
    </row>
    <row r="125" spans="1:18" hidden="1" x14ac:dyDescent="0.3">
      <c r="A125" t="s">
        <v>10</v>
      </c>
      <c r="B125" t="s">
        <v>151</v>
      </c>
      <c r="C125" t="s">
        <v>139</v>
      </c>
      <c r="D125" t="s">
        <v>65</v>
      </c>
      <c r="E125" t="s">
        <v>56</v>
      </c>
      <c r="F125" s="1">
        <v>0.70833333333333337</v>
      </c>
      <c r="G125" s="11">
        <v>9578</v>
      </c>
      <c r="H125" s="11">
        <f t="shared" si="9"/>
        <v>4</v>
      </c>
      <c r="I125" s="11">
        <f t="shared" si="5"/>
        <v>0</v>
      </c>
      <c r="J125" t="s">
        <v>21</v>
      </c>
      <c r="K125" t="s">
        <v>33</v>
      </c>
      <c r="L125" s="13" t="s">
        <v>115</v>
      </c>
      <c r="M125" s="13" t="s">
        <v>114</v>
      </c>
      <c r="P125" s="7" t="str">
        <f t="shared" si="6"/>
        <v>FK Austria WienRed Bull Salzburg9578</v>
      </c>
      <c r="Q125" s="7" t="str">
        <f t="shared" si="7"/>
        <v>Red Bull SalzburgFK Austria Wien9578</v>
      </c>
      <c r="R125">
        <f>IF(P125&lt;&gt;"",COUNTIF(P$2:Q125,P125),"")</f>
        <v>2</v>
      </c>
    </row>
    <row r="126" spans="1:18" x14ac:dyDescent="0.3">
      <c r="A126" t="s">
        <v>10</v>
      </c>
      <c r="B126" s="3" t="s">
        <v>152</v>
      </c>
      <c r="C126" t="s">
        <v>139</v>
      </c>
      <c r="D126" t="s">
        <v>65</v>
      </c>
      <c r="E126" t="s">
        <v>56</v>
      </c>
      <c r="F126" s="1">
        <v>0.70833333333333337</v>
      </c>
      <c r="G126" s="11">
        <v>11457</v>
      </c>
      <c r="H126" s="11">
        <f t="shared" si="9"/>
        <v>7</v>
      </c>
      <c r="I126" s="11">
        <f t="shared" si="5"/>
        <v>0</v>
      </c>
      <c r="J126" t="s">
        <v>33</v>
      </c>
      <c r="K126" t="s">
        <v>12</v>
      </c>
      <c r="L126" s="13" t="s">
        <v>114</v>
      </c>
      <c r="M126" s="13" t="s">
        <v>115</v>
      </c>
      <c r="P126" s="7" t="str">
        <f t="shared" si="6"/>
        <v>Red Bull SalzburgLASK11457</v>
      </c>
      <c r="Q126" s="7" t="str">
        <f t="shared" si="7"/>
        <v>LASKRed Bull Salzburg11457</v>
      </c>
      <c r="R126">
        <f>IF(P126&lt;&gt;"",COUNTIF(P$2:Q126,P126),"")</f>
        <v>1</v>
      </c>
    </row>
    <row r="127" spans="1:18" hidden="1" x14ac:dyDescent="0.3">
      <c r="B127"/>
      <c r="F127" s="1"/>
      <c r="G127" s="11"/>
      <c r="H127" s="11"/>
      <c r="I127" s="11">
        <f t="shared" si="5"/>
        <v>0</v>
      </c>
      <c r="L127" s="9"/>
      <c r="M127" s="9"/>
      <c r="P127" s="7" t="str">
        <f t="shared" si="6"/>
        <v/>
      </c>
      <c r="Q127" s="7" t="str">
        <f t="shared" si="7"/>
        <v/>
      </c>
      <c r="R127" t="str">
        <f>IF(P127&lt;&gt;"",COUNTIF(P$2:Q127,P127),"")</f>
        <v/>
      </c>
    </row>
    <row r="128" spans="1:18" hidden="1" x14ac:dyDescent="0.3">
      <c r="B128"/>
      <c r="F128" s="1"/>
      <c r="G128" s="11"/>
      <c r="H128" s="11"/>
      <c r="I128" s="11">
        <f t="shared" si="5"/>
        <v>0</v>
      </c>
      <c r="L128" s="9"/>
      <c r="M128" s="9"/>
      <c r="P128" s="7" t="str">
        <f t="shared" si="6"/>
        <v/>
      </c>
      <c r="Q128" s="7" t="str">
        <f t="shared" si="7"/>
        <v/>
      </c>
      <c r="R128" t="str">
        <f>IF(P128&lt;&gt;"",COUNTIF(P$2:Q128,P128),"")</f>
        <v/>
      </c>
    </row>
    <row r="129" spans="1:18" x14ac:dyDescent="0.3">
      <c r="A129" t="s">
        <v>8</v>
      </c>
      <c r="B129" s="3" t="s">
        <v>248</v>
      </c>
      <c r="C129" t="s">
        <v>61</v>
      </c>
      <c r="D129" t="s">
        <v>50</v>
      </c>
      <c r="E129" t="s">
        <v>68</v>
      </c>
      <c r="F129" s="1">
        <v>0.79166666666666663</v>
      </c>
      <c r="G129" s="11">
        <v>3100</v>
      </c>
      <c r="H129" s="11">
        <v>45</v>
      </c>
      <c r="I129" s="11">
        <f t="shared" si="5"/>
        <v>0</v>
      </c>
      <c r="J129" t="s">
        <v>298</v>
      </c>
      <c r="K129" t="s">
        <v>12</v>
      </c>
      <c r="L129" s="13" t="s">
        <v>111</v>
      </c>
      <c r="M129" s="13" t="s">
        <v>124</v>
      </c>
      <c r="P129" s="7" t="str">
        <f t="shared" si="6"/>
        <v>WSC Hertha WelsLASK3100</v>
      </c>
      <c r="Q129" s="7" t="str">
        <f t="shared" si="7"/>
        <v>LASKWSC Hertha Wels3100</v>
      </c>
      <c r="R129">
        <f>IF(P129&lt;&gt;"",COUNTIF(P$2:Q129,P129),"")</f>
        <v>1</v>
      </c>
    </row>
    <row r="130" spans="1:18" x14ac:dyDescent="0.3">
      <c r="A130" t="s">
        <v>15</v>
      </c>
      <c r="B130" s="3" t="s">
        <v>292</v>
      </c>
      <c r="C130" t="s">
        <v>61</v>
      </c>
      <c r="D130" t="s">
        <v>50</v>
      </c>
      <c r="E130" t="s">
        <v>55</v>
      </c>
      <c r="F130" s="1">
        <v>0.82291666666666663</v>
      </c>
      <c r="G130" s="11">
        <v>8304</v>
      </c>
      <c r="H130" s="11">
        <f t="shared" ref="H130:H167" si="10">B130-B129</f>
        <v>6</v>
      </c>
      <c r="I130" s="11">
        <f t="shared" ref="I130:I193" si="11">IF(OR(L130=".",M130="."),"1",0)</f>
        <v>0</v>
      </c>
      <c r="J130" t="s">
        <v>12</v>
      </c>
      <c r="K130" t="s">
        <v>299</v>
      </c>
      <c r="L130" s="13" t="s">
        <v>112</v>
      </c>
      <c r="M130" s="13" t="s">
        <v>111</v>
      </c>
      <c r="P130" s="7" t="str">
        <f t="shared" ref="P130:P193" si="12">J130&amp;K130&amp;G130</f>
        <v>LASKLillestrøm SK8304</v>
      </c>
      <c r="Q130" s="7" t="str">
        <f t="shared" ref="Q130:Q193" si="13">K130&amp;J130&amp;G130</f>
        <v>Lillestrøm SKLASK8304</v>
      </c>
      <c r="R130">
        <f>IF(P130&lt;&gt;"",COUNTIF(P$2:Q130,P130),"")</f>
        <v>1</v>
      </c>
    </row>
    <row r="131" spans="1:18" hidden="1" x14ac:dyDescent="0.3">
      <c r="A131" t="s">
        <v>10</v>
      </c>
      <c r="B131" t="s">
        <v>217</v>
      </c>
      <c r="C131" t="s">
        <v>61</v>
      </c>
      <c r="D131" t="s">
        <v>50</v>
      </c>
      <c r="E131" t="s">
        <v>56</v>
      </c>
      <c r="F131" s="1">
        <v>0.70833333333333337</v>
      </c>
      <c r="G131" s="11">
        <v>11532</v>
      </c>
      <c r="H131" s="11">
        <f t="shared" si="10"/>
        <v>3</v>
      </c>
      <c r="I131" s="11">
        <f t="shared" si="11"/>
        <v>0</v>
      </c>
      <c r="J131" t="s">
        <v>33</v>
      </c>
      <c r="K131" t="s">
        <v>12</v>
      </c>
      <c r="L131" s="13" t="s">
        <v>124</v>
      </c>
      <c r="M131" s="13" t="s">
        <v>115</v>
      </c>
      <c r="P131" s="7" t="str">
        <f t="shared" si="12"/>
        <v>Red Bull SalzburgLASK11532</v>
      </c>
      <c r="Q131" s="7" t="str">
        <f t="shared" si="13"/>
        <v>LASKRed Bull Salzburg11532</v>
      </c>
      <c r="R131">
        <f>IF(P131&lt;&gt;"",COUNTIF(P$2:Q131,P131),"")</f>
        <v>2</v>
      </c>
    </row>
    <row r="132" spans="1:18" x14ac:dyDescent="0.3">
      <c r="A132" t="s">
        <v>15</v>
      </c>
      <c r="B132" s="3" t="s">
        <v>293</v>
      </c>
      <c r="C132" t="s">
        <v>61</v>
      </c>
      <c r="D132" t="s">
        <v>54</v>
      </c>
      <c r="E132" t="s">
        <v>55</v>
      </c>
      <c r="F132" s="1">
        <v>0.77083333333333337</v>
      </c>
      <c r="G132" s="11">
        <v>1975</v>
      </c>
      <c r="H132" s="11">
        <f t="shared" si="10"/>
        <v>4</v>
      </c>
      <c r="I132" s="11">
        <f t="shared" si="11"/>
        <v>0</v>
      </c>
      <c r="J132" t="s">
        <v>299</v>
      </c>
      <c r="K132" t="s">
        <v>12</v>
      </c>
      <c r="L132" s="13" t="s">
        <v>115</v>
      </c>
      <c r="M132" s="13" t="s">
        <v>114</v>
      </c>
      <c r="P132" s="7" t="str">
        <f t="shared" si="12"/>
        <v>Lillestrøm SKLASK1975</v>
      </c>
      <c r="Q132" s="7" t="str">
        <f t="shared" si="13"/>
        <v>LASKLillestrøm SK1975</v>
      </c>
      <c r="R132">
        <f>IF(P132&lt;&gt;"",COUNTIF(P$2:Q132,P132),"")</f>
        <v>1</v>
      </c>
    </row>
    <row r="133" spans="1:18" x14ac:dyDescent="0.3">
      <c r="A133" t="s">
        <v>10</v>
      </c>
      <c r="B133" s="3" t="s">
        <v>117</v>
      </c>
      <c r="C133" t="s">
        <v>61</v>
      </c>
      <c r="D133" t="s">
        <v>54</v>
      </c>
      <c r="E133" t="s">
        <v>56</v>
      </c>
      <c r="F133" s="1">
        <v>0.70833333333333337</v>
      </c>
      <c r="G133" s="11">
        <v>5061</v>
      </c>
      <c r="H133" s="11">
        <f t="shared" si="10"/>
        <v>3</v>
      </c>
      <c r="I133" s="11">
        <f t="shared" si="11"/>
        <v>0</v>
      </c>
      <c r="J133" t="s">
        <v>12</v>
      </c>
      <c r="K133" t="s">
        <v>16</v>
      </c>
      <c r="L133" s="13" t="s">
        <v>111</v>
      </c>
      <c r="M133" s="13" t="s">
        <v>111</v>
      </c>
      <c r="P133" s="7" t="str">
        <f t="shared" si="12"/>
        <v>LASKSKN St. Pölten5061</v>
      </c>
      <c r="Q133" s="7" t="str">
        <f t="shared" si="13"/>
        <v>SKN St. PöltenLASK5061</v>
      </c>
      <c r="R133">
        <f>IF(P133&lt;&gt;"",COUNTIF(P$2:Q133,P133),"")</f>
        <v>1</v>
      </c>
    </row>
    <row r="134" spans="1:18" x14ac:dyDescent="0.3">
      <c r="A134" t="s">
        <v>15</v>
      </c>
      <c r="B134" s="3" t="s">
        <v>172</v>
      </c>
      <c r="C134" t="s">
        <v>61</v>
      </c>
      <c r="D134" t="s">
        <v>54</v>
      </c>
      <c r="E134" t="s">
        <v>55</v>
      </c>
      <c r="F134" s="1">
        <v>0.79166666666666663</v>
      </c>
      <c r="G134" s="11">
        <v>24476</v>
      </c>
      <c r="H134" s="11">
        <f t="shared" si="10"/>
        <v>4</v>
      </c>
      <c r="I134" s="11">
        <f t="shared" si="11"/>
        <v>0</v>
      </c>
      <c r="J134" t="s">
        <v>300</v>
      </c>
      <c r="K134" t="s">
        <v>12</v>
      </c>
      <c r="L134" s="13" t="s">
        <v>115</v>
      </c>
      <c r="M134" s="13" t="s">
        <v>111</v>
      </c>
      <c r="P134" s="7" t="str">
        <f t="shared" si="12"/>
        <v>Besiktas IstanbulLASK24476</v>
      </c>
      <c r="Q134" s="7" t="str">
        <f t="shared" si="13"/>
        <v>LASKBesiktas Istanbul24476</v>
      </c>
      <c r="R134">
        <f>IF(P134&lt;&gt;"",COUNTIF(P$2:Q134,P134),"")</f>
        <v>1</v>
      </c>
    </row>
    <row r="135" spans="1:18" x14ac:dyDescent="0.3">
      <c r="A135" t="s">
        <v>10</v>
      </c>
      <c r="B135" s="3" t="s">
        <v>173</v>
      </c>
      <c r="C135" t="s">
        <v>61</v>
      </c>
      <c r="D135" t="s">
        <v>54</v>
      </c>
      <c r="E135" t="s">
        <v>56</v>
      </c>
      <c r="F135" s="1">
        <v>0.70833333333333337</v>
      </c>
      <c r="G135" s="11">
        <v>1850</v>
      </c>
      <c r="H135" s="11">
        <f t="shared" si="10"/>
        <v>3</v>
      </c>
      <c r="I135" s="11">
        <f t="shared" si="11"/>
        <v>0</v>
      </c>
      <c r="J135" t="s">
        <v>13</v>
      </c>
      <c r="K135" t="s">
        <v>12</v>
      </c>
      <c r="L135" s="13" t="s">
        <v>111</v>
      </c>
      <c r="M135" s="13" t="s">
        <v>115</v>
      </c>
      <c r="P135" s="7" t="str">
        <f t="shared" si="12"/>
        <v>FC Admira Wacker MödlingLASK1850</v>
      </c>
      <c r="Q135" s="7" t="str">
        <f t="shared" si="13"/>
        <v>LASKFC Admira Wacker Mödling1850</v>
      </c>
      <c r="R135">
        <f>IF(P135&lt;&gt;"",COUNTIF(P$2:Q135,P135),"")</f>
        <v>1</v>
      </c>
    </row>
    <row r="136" spans="1:18" x14ac:dyDescent="0.3">
      <c r="A136" t="s">
        <v>15</v>
      </c>
      <c r="B136" s="3" t="s">
        <v>174</v>
      </c>
      <c r="C136" t="s">
        <v>61</v>
      </c>
      <c r="D136" t="s">
        <v>54</v>
      </c>
      <c r="E136" t="s">
        <v>55</v>
      </c>
      <c r="F136" s="1">
        <v>0.82291666666666663</v>
      </c>
      <c r="G136" s="11">
        <v>14000</v>
      </c>
      <c r="H136" s="11">
        <f t="shared" si="10"/>
        <v>4</v>
      </c>
      <c r="I136" s="11">
        <f t="shared" si="11"/>
        <v>0</v>
      </c>
      <c r="J136" t="s">
        <v>12</v>
      </c>
      <c r="K136" t="s">
        <v>300</v>
      </c>
      <c r="L136" s="13" t="s">
        <v>114</v>
      </c>
      <c r="M136" s="13" t="s">
        <v>115</v>
      </c>
      <c r="P136" s="7" t="str">
        <f t="shared" si="12"/>
        <v>LASKBesiktas Istanbul14000</v>
      </c>
      <c r="Q136" s="7" t="str">
        <f t="shared" si="13"/>
        <v>Besiktas IstanbulLASK14000</v>
      </c>
      <c r="R136">
        <f>IF(P136&lt;&gt;"",COUNTIF(P$2:Q136,P136),"")</f>
        <v>1</v>
      </c>
    </row>
    <row r="137" spans="1:18" x14ac:dyDescent="0.3">
      <c r="A137" t="s">
        <v>10</v>
      </c>
      <c r="B137" s="3" t="s">
        <v>119</v>
      </c>
      <c r="C137" t="s">
        <v>61</v>
      </c>
      <c r="D137" t="s">
        <v>54</v>
      </c>
      <c r="E137" t="s">
        <v>56</v>
      </c>
      <c r="F137" s="1">
        <v>0.70833333333333337</v>
      </c>
      <c r="G137" s="11">
        <v>5864</v>
      </c>
      <c r="H137" s="11">
        <f t="shared" si="10"/>
        <v>3</v>
      </c>
      <c r="I137" s="11">
        <f t="shared" si="11"/>
        <v>0</v>
      </c>
      <c r="J137" t="s">
        <v>12</v>
      </c>
      <c r="K137" t="s">
        <v>18</v>
      </c>
      <c r="L137" s="13" t="s">
        <v>114</v>
      </c>
      <c r="M137" s="13" t="s">
        <v>115</v>
      </c>
      <c r="P137" s="7" t="str">
        <f t="shared" si="12"/>
        <v>LASKSK Rapid Wien5864</v>
      </c>
      <c r="Q137" s="7" t="str">
        <f t="shared" si="13"/>
        <v>SK Rapid WienLASK5864</v>
      </c>
      <c r="R137">
        <f>IF(P137&lt;&gt;"",COUNTIF(P$2:Q137,P137),"")</f>
        <v>1</v>
      </c>
    </row>
    <row r="138" spans="1:18" x14ac:dyDescent="0.3">
      <c r="A138" t="s">
        <v>10</v>
      </c>
      <c r="B138" s="3" t="s">
        <v>279</v>
      </c>
      <c r="C138" t="s">
        <v>61</v>
      </c>
      <c r="D138" t="s">
        <v>54</v>
      </c>
      <c r="E138" t="s">
        <v>56</v>
      </c>
      <c r="F138" s="1">
        <v>0.70833333333333337</v>
      </c>
      <c r="G138" s="11">
        <v>3141</v>
      </c>
      <c r="H138" s="11">
        <f t="shared" si="10"/>
        <v>7</v>
      </c>
      <c r="I138" s="11">
        <f t="shared" si="11"/>
        <v>0</v>
      </c>
      <c r="J138" t="s">
        <v>80</v>
      </c>
      <c r="K138" t="s">
        <v>12</v>
      </c>
      <c r="L138" s="13" t="s">
        <v>111</v>
      </c>
      <c r="M138" s="13" t="s">
        <v>115</v>
      </c>
      <c r="P138" s="7" t="str">
        <f t="shared" si="12"/>
        <v>TSV HartbergLASK3141</v>
      </c>
      <c r="Q138" s="7" t="str">
        <f t="shared" si="13"/>
        <v>LASKTSV Hartberg3141</v>
      </c>
      <c r="R138">
        <f>IF(P138&lt;&gt;"",COUNTIF(P$2:Q138,P138),"")</f>
        <v>1</v>
      </c>
    </row>
    <row r="139" spans="1:18" x14ac:dyDescent="0.3">
      <c r="A139" t="s">
        <v>10</v>
      </c>
      <c r="B139" s="3" t="s">
        <v>175</v>
      </c>
      <c r="C139" t="s">
        <v>61</v>
      </c>
      <c r="D139" t="s">
        <v>57</v>
      </c>
      <c r="E139" t="s">
        <v>56</v>
      </c>
      <c r="F139" s="1">
        <v>0.70833333333333337</v>
      </c>
      <c r="G139" s="11">
        <v>5119</v>
      </c>
      <c r="H139" s="11">
        <f t="shared" si="10"/>
        <v>7</v>
      </c>
      <c r="I139" s="11">
        <f t="shared" si="11"/>
        <v>0</v>
      </c>
      <c r="J139" t="s">
        <v>12</v>
      </c>
      <c r="K139" t="s">
        <v>11</v>
      </c>
      <c r="L139" s="13" t="s">
        <v>114</v>
      </c>
      <c r="M139" s="13" t="s">
        <v>111</v>
      </c>
      <c r="P139" s="7" t="str">
        <f t="shared" si="12"/>
        <v>LASKWolfsberger AC5119</v>
      </c>
      <c r="Q139" s="7" t="str">
        <f t="shared" si="13"/>
        <v>Wolfsberger ACLASK5119</v>
      </c>
      <c r="R139">
        <f>IF(P139&lt;&gt;"",COUNTIF(P$2:Q139,P139),"")</f>
        <v>1</v>
      </c>
    </row>
    <row r="140" spans="1:18" x14ac:dyDescent="0.3">
      <c r="A140" t="s">
        <v>10</v>
      </c>
      <c r="B140" s="3" t="s">
        <v>122</v>
      </c>
      <c r="C140" t="s">
        <v>61</v>
      </c>
      <c r="D140" t="s">
        <v>57</v>
      </c>
      <c r="E140" t="s">
        <v>56</v>
      </c>
      <c r="F140" s="1">
        <v>0.60416666666666663</v>
      </c>
      <c r="G140" s="11">
        <v>1952</v>
      </c>
      <c r="H140" s="11">
        <f t="shared" si="10"/>
        <v>14</v>
      </c>
      <c r="I140" s="11">
        <f t="shared" si="11"/>
        <v>0</v>
      </c>
      <c r="J140" t="s">
        <v>20</v>
      </c>
      <c r="K140" t="s">
        <v>12</v>
      </c>
      <c r="L140" s="13" t="s">
        <v>115</v>
      </c>
      <c r="M140" s="13" t="s">
        <v>124</v>
      </c>
      <c r="P140" s="7" t="str">
        <f t="shared" si="12"/>
        <v>SV MattersburgLASK1952</v>
      </c>
      <c r="Q140" s="7" t="str">
        <f t="shared" si="13"/>
        <v>LASKSV Mattersburg1952</v>
      </c>
      <c r="R140">
        <f>IF(P140&lt;&gt;"",COUNTIF(P$2:Q140,P140),"")</f>
        <v>1</v>
      </c>
    </row>
    <row r="141" spans="1:18" hidden="1" x14ac:dyDescent="0.3">
      <c r="A141" t="s">
        <v>10</v>
      </c>
      <c r="B141" t="s">
        <v>123</v>
      </c>
      <c r="C141" t="s">
        <v>61</v>
      </c>
      <c r="D141" t="s">
        <v>57</v>
      </c>
      <c r="E141" t="s">
        <v>56</v>
      </c>
      <c r="F141" s="1">
        <v>0.60416666666666663</v>
      </c>
      <c r="G141" s="11">
        <v>10076</v>
      </c>
      <c r="H141" s="11">
        <f t="shared" si="10"/>
        <v>7</v>
      </c>
      <c r="I141" s="11">
        <f t="shared" si="11"/>
        <v>0</v>
      </c>
      <c r="J141" t="s">
        <v>21</v>
      </c>
      <c r="K141" t="s">
        <v>12</v>
      </c>
      <c r="L141" s="13" t="s">
        <v>111</v>
      </c>
      <c r="M141" s="13" t="s">
        <v>124</v>
      </c>
      <c r="P141" s="7" t="str">
        <f t="shared" si="12"/>
        <v>FK Austria WienLASK10076</v>
      </c>
      <c r="Q141" s="7" t="str">
        <f t="shared" si="13"/>
        <v>LASKFK Austria Wien10076</v>
      </c>
      <c r="R141">
        <f>IF(P141&lt;&gt;"",COUNTIF(P$2:Q141,P141),"")</f>
        <v>2</v>
      </c>
    </row>
    <row r="142" spans="1:18" x14ac:dyDescent="0.3">
      <c r="A142" t="s">
        <v>8</v>
      </c>
      <c r="B142" s="3" t="s">
        <v>125</v>
      </c>
      <c r="C142" t="s">
        <v>61</v>
      </c>
      <c r="D142" t="s">
        <v>57</v>
      </c>
      <c r="E142" t="s">
        <v>53</v>
      </c>
      <c r="F142" s="1">
        <v>0.79166666666666663</v>
      </c>
      <c r="G142" s="11">
        <v>2000</v>
      </c>
      <c r="H142" s="11">
        <f t="shared" si="10"/>
        <v>3</v>
      </c>
      <c r="I142" s="11">
        <f t="shared" si="11"/>
        <v>0</v>
      </c>
      <c r="J142" t="s">
        <v>301</v>
      </c>
      <c r="K142" t="s">
        <v>12</v>
      </c>
      <c r="L142" s="13" t="s">
        <v>111</v>
      </c>
      <c r="M142" s="13" t="s">
        <v>302</v>
      </c>
      <c r="P142" s="7" t="str">
        <f t="shared" si="12"/>
        <v>ATSV Stadl-PauraLASK2000</v>
      </c>
      <c r="Q142" s="7" t="str">
        <f t="shared" si="13"/>
        <v>LASKATSV Stadl-Paura2000</v>
      </c>
      <c r="R142">
        <f>IF(P142&lt;&gt;"",COUNTIF(P$2:Q142,P142),"")</f>
        <v>1</v>
      </c>
    </row>
    <row r="143" spans="1:18" hidden="1" x14ac:dyDescent="0.3">
      <c r="A143" t="s">
        <v>10</v>
      </c>
      <c r="B143" t="s">
        <v>126</v>
      </c>
      <c r="C143" t="s">
        <v>61</v>
      </c>
      <c r="D143" t="s">
        <v>57</v>
      </c>
      <c r="E143" t="s">
        <v>56</v>
      </c>
      <c r="F143" s="1">
        <v>0.70833333333333337</v>
      </c>
      <c r="G143" s="11">
        <v>6009</v>
      </c>
      <c r="H143" s="11">
        <f t="shared" si="10"/>
        <v>4</v>
      </c>
      <c r="I143" s="11">
        <f t="shared" si="11"/>
        <v>0</v>
      </c>
      <c r="J143" t="s">
        <v>12</v>
      </c>
      <c r="K143" t="s">
        <v>17</v>
      </c>
      <c r="L143" s="13" t="s">
        <v>111</v>
      </c>
      <c r="M143" s="13" t="s">
        <v>111</v>
      </c>
      <c r="P143" s="7" t="str">
        <f t="shared" si="12"/>
        <v>LASKSK Sturm Graz6009</v>
      </c>
      <c r="Q143" s="7" t="str">
        <f t="shared" si="13"/>
        <v>SK Sturm GrazLASK6009</v>
      </c>
      <c r="R143">
        <f>IF(P143&lt;&gt;"",COUNTIF(P$2:Q143,P143),"")</f>
        <v>2</v>
      </c>
    </row>
    <row r="144" spans="1:18" x14ac:dyDescent="0.3">
      <c r="A144" t="s">
        <v>10</v>
      </c>
      <c r="B144" s="3" t="s">
        <v>178</v>
      </c>
      <c r="C144" t="s">
        <v>61</v>
      </c>
      <c r="D144" t="s">
        <v>58</v>
      </c>
      <c r="E144" t="s">
        <v>56</v>
      </c>
      <c r="F144" s="1">
        <v>0.60416666666666663</v>
      </c>
      <c r="G144" s="11">
        <v>3873</v>
      </c>
      <c r="H144" s="11">
        <f t="shared" si="10"/>
        <v>7</v>
      </c>
      <c r="I144" s="11">
        <f t="shared" si="11"/>
        <v>0</v>
      </c>
      <c r="J144" t="s">
        <v>89</v>
      </c>
      <c r="K144" t="s">
        <v>12</v>
      </c>
      <c r="L144" s="13" t="s">
        <v>115</v>
      </c>
      <c r="M144" s="13" t="s">
        <v>111</v>
      </c>
      <c r="P144" s="7" t="str">
        <f t="shared" si="12"/>
        <v>FC Wacker InnsbruckLASK3873</v>
      </c>
      <c r="Q144" s="7" t="str">
        <f t="shared" si="13"/>
        <v>LASKFC Wacker Innsbruck3873</v>
      </c>
      <c r="R144">
        <f>IF(P144&lt;&gt;"",COUNTIF(P$2:Q144,P144),"")</f>
        <v>1</v>
      </c>
    </row>
    <row r="145" spans="1:18" x14ac:dyDescent="0.3">
      <c r="A145" t="s">
        <v>10</v>
      </c>
      <c r="B145" s="3" t="s">
        <v>226</v>
      </c>
      <c r="C145" t="s">
        <v>61</v>
      </c>
      <c r="D145" t="s">
        <v>58</v>
      </c>
      <c r="E145" t="s">
        <v>52</v>
      </c>
      <c r="F145" s="1">
        <v>0.70833333333333337</v>
      </c>
      <c r="G145" s="11">
        <v>5089</v>
      </c>
      <c r="H145" s="11">
        <f t="shared" si="10"/>
        <v>13</v>
      </c>
      <c r="I145" s="11">
        <f t="shared" si="11"/>
        <v>0</v>
      </c>
      <c r="J145" t="s">
        <v>12</v>
      </c>
      <c r="K145" t="s">
        <v>14</v>
      </c>
      <c r="L145" s="13" t="s">
        <v>115</v>
      </c>
      <c r="M145" s="13" t="s">
        <v>115</v>
      </c>
      <c r="P145" s="7" t="str">
        <f t="shared" si="12"/>
        <v>LASKSC Rheindorf Altach5089</v>
      </c>
      <c r="Q145" s="7" t="str">
        <f t="shared" si="13"/>
        <v>SC Rheindorf AltachLASK5089</v>
      </c>
      <c r="R145">
        <f>IF(P145&lt;&gt;"",COUNTIF(P$2:Q145,P145),"")</f>
        <v>1</v>
      </c>
    </row>
    <row r="146" spans="1:18" hidden="1" x14ac:dyDescent="0.3">
      <c r="A146" t="s">
        <v>10</v>
      </c>
      <c r="B146" t="s">
        <v>228</v>
      </c>
      <c r="C146" t="s">
        <v>61</v>
      </c>
      <c r="D146" t="s">
        <v>58</v>
      </c>
      <c r="E146" t="s">
        <v>56</v>
      </c>
      <c r="F146" s="1">
        <v>0.70833333333333337</v>
      </c>
      <c r="G146" s="11">
        <v>6009</v>
      </c>
      <c r="H146" s="11">
        <f t="shared" si="10"/>
        <v>8</v>
      </c>
      <c r="I146" s="11">
        <f t="shared" si="11"/>
        <v>0</v>
      </c>
      <c r="J146" t="s">
        <v>12</v>
      </c>
      <c r="K146" t="s">
        <v>33</v>
      </c>
      <c r="L146" s="13" t="s">
        <v>124</v>
      </c>
      <c r="M146" s="13" t="s">
        <v>124</v>
      </c>
      <c r="P146" s="7" t="str">
        <f t="shared" si="12"/>
        <v>LASKRed Bull Salzburg6009</v>
      </c>
      <c r="Q146" s="7" t="str">
        <f t="shared" si="13"/>
        <v>Red Bull SalzburgLASK6009</v>
      </c>
      <c r="R146">
        <f>IF(P146&lt;&gt;"",COUNTIF(P$2:Q146,P146),"")</f>
        <v>2</v>
      </c>
    </row>
    <row r="147" spans="1:18" x14ac:dyDescent="0.3">
      <c r="A147" t="s">
        <v>8</v>
      </c>
      <c r="B147" s="3" t="s">
        <v>229</v>
      </c>
      <c r="C147" t="s">
        <v>61</v>
      </c>
      <c r="D147" t="s">
        <v>58</v>
      </c>
      <c r="E147" t="s">
        <v>53</v>
      </c>
      <c r="F147" s="1">
        <v>0.77083333333333337</v>
      </c>
      <c r="G147" s="11">
        <v>2243</v>
      </c>
      <c r="H147" s="11">
        <f t="shared" si="10"/>
        <v>3</v>
      </c>
      <c r="I147" s="11">
        <f t="shared" si="11"/>
        <v>0</v>
      </c>
      <c r="J147" t="s">
        <v>14</v>
      </c>
      <c r="K147" t="s">
        <v>12</v>
      </c>
      <c r="L147" s="13" t="s">
        <v>111</v>
      </c>
      <c r="M147" s="13" t="s">
        <v>124</v>
      </c>
      <c r="P147" s="7" t="str">
        <f t="shared" si="12"/>
        <v>SC Rheindorf AltachLASK2243</v>
      </c>
      <c r="Q147" s="7" t="str">
        <f t="shared" si="13"/>
        <v>LASKSC Rheindorf Altach2243</v>
      </c>
      <c r="R147">
        <f>IF(P147&lt;&gt;"",COUNTIF(P$2:Q147,P147),"")</f>
        <v>1</v>
      </c>
    </row>
    <row r="148" spans="1:18" x14ac:dyDescent="0.3">
      <c r="A148" t="s">
        <v>10</v>
      </c>
      <c r="B148" s="3" t="s">
        <v>179</v>
      </c>
      <c r="C148" t="s">
        <v>61</v>
      </c>
      <c r="D148" t="s">
        <v>59</v>
      </c>
      <c r="E148" t="s">
        <v>52</v>
      </c>
      <c r="F148" s="1">
        <v>0.70833333333333337</v>
      </c>
      <c r="G148" s="11">
        <v>4070.9999999999995</v>
      </c>
      <c r="H148" s="11">
        <f t="shared" si="10"/>
        <v>3</v>
      </c>
      <c r="I148" s="11">
        <f t="shared" si="11"/>
        <v>0</v>
      </c>
      <c r="J148" t="s">
        <v>16</v>
      </c>
      <c r="K148" t="s">
        <v>12</v>
      </c>
      <c r="L148" s="13" t="s">
        <v>114</v>
      </c>
      <c r="M148" s="13" t="s">
        <v>114</v>
      </c>
      <c r="P148" s="7" t="str">
        <f t="shared" si="12"/>
        <v>SKN St. PöltenLASK4071</v>
      </c>
      <c r="Q148" s="7" t="str">
        <f t="shared" si="13"/>
        <v>LASKSKN St. Pölten4071</v>
      </c>
      <c r="R148">
        <f>IF(P148&lt;&gt;"",COUNTIF(P$2:Q148,P148),"")</f>
        <v>1</v>
      </c>
    </row>
    <row r="149" spans="1:18" x14ac:dyDescent="0.3">
      <c r="A149" t="s">
        <v>10</v>
      </c>
      <c r="B149" s="3" t="s">
        <v>180</v>
      </c>
      <c r="C149" t="s">
        <v>61</v>
      </c>
      <c r="D149" t="s">
        <v>59</v>
      </c>
      <c r="E149" t="s">
        <v>52</v>
      </c>
      <c r="F149" s="1">
        <v>0.70833333333333337</v>
      </c>
      <c r="G149" s="11">
        <v>4873</v>
      </c>
      <c r="H149" s="11">
        <f t="shared" si="10"/>
        <v>7</v>
      </c>
      <c r="I149" s="11">
        <f t="shared" si="11"/>
        <v>0</v>
      </c>
      <c r="J149" t="s">
        <v>12</v>
      </c>
      <c r="K149" t="s">
        <v>13</v>
      </c>
      <c r="L149" s="13" t="s">
        <v>145</v>
      </c>
      <c r="M149" s="13" t="s">
        <v>115</v>
      </c>
      <c r="P149" s="7" t="str">
        <f t="shared" si="12"/>
        <v>LASKFC Admira Wacker Mödling4873</v>
      </c>
      <c r="Q149" s="7" t="str">
        <f t="shared" si="13"/>
        <v>FC Admira Wacker MödlingLASK4873</v>
      </c>
      <c r="R149">
        <f>IF(P149&lt;&gt;"",COUNTIF(P$2:Q149,P149),"")</f>
        <v>1</v>
      </c>
    </row>
    <row r="150" spans="1:18" x14ac:dyDescent="0.3">
      <c r="A150" t="s">
        <v>10</v>
      </c>
      <c r="B150" s="3" t="s">
        <v>181</v>
      </c>
      <c r="C150" t="s">
        <v>61</v>
      </c>
      <c r="D150" t="s">
        <v>59</v>
      </c>
      <c r="E150" t="s">
        <v>56</v>
      </c>
      <c r="F150" s="1">
        <v>0.70833333333333337</v>
      </c>
      <c r="G150" s="11">
        <v>17600</v>
      </c>
      <c r="H150" s="11">
        <f t="shared" si="10"/>
        <v>15</v>
      </c>
      <c r="I150" s="11">
        <f t="shared" si="11"/>
        <v>0</v>
      </c>
      <c r="J150" t="s">
        <v>18</v>
      </c>
      <c r="K150" t="s">
        <v>12</v>
      </c>
      <c r="L150" s="13" t="s">
        <v>111</v>
      </c>
      <c r="M150" s="13" t="s">
        <v>115</v>
      </c>
      <c r="P150" s="7" t="str">
        <f t="shared" si="12"/>
        <v>SK Rapid WienLASK17600</v>
      </c>
      <c r="Q150" s="7" t="str">
        <f t="shared" si="13"/>
        <v>LASKSK Rapid Wien17600</v>
      </c>
      <c r="R150">
        <f>IF(P150&lt;&gt;"",COUNTIF(P$2:Q150,P150),"")</f>
        <v>1</v>
      </c>
    </row>
    <row r="151" spans="1:18" x14ac:dyDescent="0.3">
      <c r="A151" t="s">
        <v>10</v>
      </c>
      <c r="B151" s="3" t="s">
        <v>134</v>
      </c>
      <c r="C151" t="s">
        <v>61</v>
      </c>
      <c r="D151" t="s">
        <v>60</v>
      </c>
      <c r="E151" t="s">
        <v>52</v>
      </c>
      <c r="F151" s="1">
        <v>0.70833333333333337</v>
      </c>
      <c r="G151" s="11">
        <v>4957</v>
      </c>
      <c r="H151" s="11">
        <f t="shared" si="10"/>
        <v>6</v>
      </c>
      <c r="I151" s="11">
        <f t="shared" si="11"/>
        <v>0</v>
      </c>
      <c r="J151" t="s">
        <v>12</v>
      </c>
      <c r="K151" t="s">
        <v>80</v>
      </c>
      <c r="L151" s="13" t="s">
        <v>124</v>
      </c>
      <c r="M151" s="13" t="s">
        <v>124</v>
      </c>
      <c r="P151" s="7" t="str">
        <f t="shared" si="12"/>
        <v>LASKTSV Hartberg4957</v>
      </c>
      <c r="Q151" s="7" t="str">
        <f t="shared" si="13"/>
        <v>TSV HartbergLASK4957</v>
      </c>
      <c r="R151">
        <f>IF(P151&lt;&gt;"",COUNTIF(P$2:Q151,P151),"")</f>
        <v>1</v>
      </c>
    </row>
    <row r="152" spans="1:18" x14ac:dyDescent="0.3">
      <c r="A152" t="s">
        <v>10</v>
      </c>
      <c r="B152" s="3" t="s">
        <v>232</v>
      </c>
      <c r="C152" t="s">
        <v>61</v>
      </c>
      <c r="D152" t="s">
        <v>60</v>
      </c>
      <c r="E152" t="s">
        <v>52</v>
      </c>
      <c r="F152" s="1">
        <v>0.70833333333333337</v>
      </c>
      <c r="G152" s="11">
        <v>2655</v>
      </c>
      <c r="H152" s="11">
        <f t="shared" si="10"/>
        <v>7</v>
      </c>
      <c r="I152" s="11">
        <f t="shared" si="11"/>
        <v>0</v>
      </c>
      <c r="J152" t="s">
        <v>11</v>
      </c>
      <c r="K152" t="s">
        <v>12</v>
      </c>
      <c r="L152" s="13" t="s">
        <v>115</v>
      </c>
      <c r="M152" s="13" t="s">
        <v>115</v>
      </c>
      <c r="P152" s="7" t="str">
        <f t="shared" si="12"/>
        <v>Wolfsberger ACLASK2655</v>
      </c>
      <c r="Q152" s="7" t="str">
        <f t="shared" si="13"/>
        <v>LASKWolfsberger AC2655</v>
      </c>
      <c r="R152">
        <f>IF(P152&lt;&gt;"",COUNTIF(P$2:Q152,P152),"")</f>
        <v>1</v>
      </c>
    </row>
    <row r="153" spans="1:18" x14ac:dyDescent="0.3">
      <c r="A153" t="s">
        <v>10</v>
      </c>
      <c r="B153" s="3" t="s">
        <v>183</v>
      </c>
      <c r="C153" t="s">
        <v>61</v>
      </c>
      <c r="D153" t="s">
        <v>60</v>
      </c>
      <c r="E153" t="s">
        <v>52</v>
      </c>
      <c r="F153" s="1">
        <v>0.70833333333333337</v>
      </c>
      <c r="G153" s="11">
        <v>4797</v>
      </c>
      <c r="H153" s="11">
        <f t="shared" si="10"/>
        <v>7</v>
      </c>
      <c r="I153" s="11">
        <f t="shared" si="11"/>
        <v>0</v>
      </c>
      <c r="J153" t="s">
        <v>12</v>
      </c>
      <c r="K153" t="s">
        <v>20</v>
      </c>
      <c r="L153" s="13" t="s">
        <v>114</v>
      </c>
      <c r="M153" s="13" t="s">
        <v>115</v>
      </c>
      <c r="P153" s="7" t="str">
        <f t="shared" si="12"/>
        <v>LASKSV Mattersburg4797</v>
      </c>
      <c r="Q153" s="7" t="str">
        <f t="shared" si="13"/>
        <v>SV MattersburgLASK4797</v>
      </c>
      <c r="R153">
        <f>IF(P153&lt;&gt;"",COUNTIF(P$2:Q153,P153),"")</f>
        <v>1</v>
      </c>
    </row>
    <row r="154" spans="1:18" x14ac:dyDescent="0.3">
      <c r="A154" t="s">
        <v>8</v>
      </c>
      <c r="B154" s="3" t="s">
        <v>249</v>
      </c>
      <c r="C154" t="s">
        <v>139</v>
      </c>
      <c r="D154" t="s">
        <v>62</v>
      </c>
      <c r="E154" t="s">
        <v>52</v>
      </c>
      <c r="F154" s="1">
        <v>0.5</v>
      </c>
      <c r="G154" s="11">
        <v>5328</v>
      </c>
      <c r="H154" s="11">
        <f t="shared" si="10"/>
        <v>63</v>
      </c>
      <c r="I154" s="11">
        <f t="shared" si="11"/>
        <v>0</v>
      </c>
      <c r="J154" t="s">
        <v>12</v>
      </c>
      <c r="K154" t="s">
        <v>16</v>
      </c>
      <c r="L154" s="13" t="s">
        <v>137</v>
      </c>
      <c r="M154" s="13" t="s">
        <v>111</v>
      </c>
      <c r="P154" s="7" t="str">
        <f t="shared" si="12"/>
        <v>LASKSKN St. Pölten5328</v>
      </c>
      <c r="Q154" s="7" t="str">
        <f t="shared" si="13"/>
        <v>SKN St. PöltenLASK5328</v>
      </c>
      <c r="R154">
        <f>IF(P154&lt;&gt;"",COUNTIF(P$2:Q154,P154),"")</f>
        <v>1</v>
      </c>
    </row>
    <row r="155" spans="1:18" hidden="1" x14ac:dyDescent="0.3">
      <c r="A155" t="s">
        <v>10</v>
      </c>
      <c r="B155" t="s">
        <v>140</v>
      </c>
      <c r="C155" t="s">
        <v>139</v>
      </c>
      <c r="D155" t="s">
        <v>62</v>
      </c>
      <c r="E155" t="s">
        <v>68</v>
      </c>
      <c r="F155" s="1">
        <v>0.8125</v>
      </c>
      <c r="G155" s="11">
        <v>6009</v>
      </c>
      <c r="H155" s="11">
        <f t="shared" si="10"/>
        <v>6</v>
      </c>
      <c r="I155" s="11">
        <f t="shared" si="11"/>
        <v>0</v>
      </c>
      <c r="J155" t="s">
        <v>12</v>
      </c>
      <c r="K155" t="s">
        <v>21</v>
      </c>
      <c r="L155" s="13" t="s">
        <v>114</v>
      </c>
      <c r="M155" s="13" t="s">
        <v>111</v>
      </c>
      <c r="P155" s="7" t="str">
        <f t="shared" si="12"/>
        <v>LASKFK Austria Wien6009</v>
      </c>
      <c r="Q155" s="7" t="str">
        <f t="shared" si="13"/>
        <v>FK Austria WienLASK6009</v>
      </c>
      <c r="R155">
        <f>IF(P155&lt;&gt;"",COUNTIF(P$2:Q155,P155),"")</f>
        <v>2</v>
      </c>
    </row>
    <row r="156" spans="1:18" hidden="1" x14ac:dyDescent="0.3">
      <c r="A156" t="s">
        <v>10</v>
      </c>
      <c r="B156" t="s">
        <v>141</v>
      </c>
      <c r="C156" t="s">
        <v>139</v>
      </c>
      <c r="D156" t="s">
        <v>63</v>
      </c>
      <c r="E156" t="s">
        <v>56</v>
      </c>
      <c r="F156" s="1">
        <v>0.60416666666666663</v>
      </c>
      <c r="G156" s="11">
        <v>11154</v>
      </c>
      <c r="H156" s="11">
        <f t="shared" si="10"/>
        <v>9</v>
      </c>
      <c r="I156" s="11">
        <f t="shared" si="11"/>
        <v>0</v>
      </c>
      <c r="J156" t="s">
        <v>17</v>
      </c>
      <c r="K156" t="s">
        <v>12</v>
      </c>
      <c r="L156" s="13" t="s">
        <v>111</v>
      </c>
      <c r="M156" s="13" t="s">
        <v>124</v>
      </c>
      <c r="P156" s="7" t="str">
        <f t="shared" si="12"/>
        <v>SK Sturm GrazLASK11154</v>
      </c>
      <c r="Q156" s="7" t="str">
        <f t="shared" si="13"/>
        <v>LASKSK Sturm Graz11154</v>
      </c>
      <c r="R156">
        <f>IF(P156&lt;&gt;"",COUNTIF(P$2:Q156,P156),"")</f>
        <v>2</v>
      </c>
    </row>
    <row r="157" spans="1:18" x14ac:dyDescent="0.3">
      <c r="A157" t="s">
        <v>10</v>
      </c>
      <c r="B157" s="3" t="s">
        <v>142</v>
      </c>
      <c r="C157" t="s">
        <v>139</v>
      </c>
      <c r="D157" t="s">
        <v>63</v>
      </c>
      <c r="E157" t="s">
        <v>56</v>
      </c>
      <c r="F157" s="1">
        <v>0.70833333333333337</v>
      </c>
      <c r="G157" s="11">
        <v>5521</v>
      </c>
      <c r="H157" s="11">
        <f t="shared" si="10"/>
        <v>7</v>
      </c>
      <c r="I157" s="11">
        <f t="shared" si="11"/>
        <v>0</v>
      </c>
      <c r="J157" t="s">
        <v>12</v>
      </c>
      <c r="K157" t="s">
        <v>89</v>
      </c>
      <c r="L157" s="13" t="s">
        <v>114</v>
      </c>
      <c r="M157" s="13" t="s">
        <v>111</v>
      </c>
      <c r="P157" s="7" t="str">
        <f t="shared" si="12"/>
        <v>LASKFC Wacker Innsbruck5521</v>
      </c>
      <c r="Q157" s="7" t="str">
        <f t="shared" si="13"/>
        <v>FC Wacker InnsbruckLASK5521</v>
      </c>
      <c r="R157">
        <f>IF(P157&lt;&gt;"",COUNTIF(P$2:Q157,P157),"")</f>
        <v>1</v>
      </c>
    </row>
    <row r="158" spans="1:18" x14ac:dyDescent="0.3">
      <c r="A158" t="s">
        <v>10</v>
      </c>
      <c r="B158" s="3" t="s">
        <v>143</v>
      </c>
      <c r="C158" t="s">
        <v>139</v>
      </c>
      <c r="D158" t="s">
        <v>63</v>
      </c>
      <c r="E158" t="s">
        <v>56</v>
      </c>
      <c r="F158" s="1">
        <v>0.70833333333333337</v>
      </c>
      <c r="G158" s="11">
        <v>4072</v>
      </c>
      <c r="H158" s="11">
        <f t="shared" si="10"/>
        <v>7</v>
      </c>
      <c r="I158" s="11">
        <f t="shared" si="11"/>
        <v>0</v>
      </c>
      <c r="J158" t="s">
        <v>14</v>
      </c>
      <c r="K158" t="s">
        <v>12</v>
      </c>
      <c r="L158" s="13" t="s">
        <v>115</v>
      </c>
      <c r="M158" s="13" t="s">
        <v>114</v>
      </c>
      <c r="P158" s="7" t="str">
        <f t="shared" si="12"/>
        <v>SC Rheindorf AltachLASK4072</v>
      </c>
      <c r="Q158" s="7" t="str">
        <f t="shared" si="13"/>
        <v>LASKSC Rheindorf Altach4072</v>
      </c>
      <c r="R158">
        <f>IF(P158&lt;&gt;"",COUNTIF(P$2:Q158,P158),"")</f>
        <v>1</v>
      </c>
    </row>
    <row r="159" spans="1:18" x14ac:dyDescent="0.3">
      <c r="A159" t="s">
        <v>10</v>
      </c>
      <c r="B159" s="3" t="s">
        <v>144</v>
      </c>
      <c r="C159" t="s">
        <v>139</v>
      </c>
      <c r="D159" t="s">
        <v>63</v>
      </c>
      <c r="E159" t="s">
        <v>56</v>
      </c>
      <c r="F159" s="1">
        <v>0.60416666666666663</v>
      </c>
      <c r="G159" s="11">
        <v>3691</v>
      </c>
      <c r="H159" s="11">
        <f t="shared" si="10"/>
        <v>14</v>
      </c>
      <c r="I159" s="11">
        <f t="shared" si="11"/>
        <v>0</v>
      </c>
      <c r="J159" t="s">
        <v>11</v>
      </c>
      <c r="K159" t="s">
        <v>12</v>
      </c>
      <c r="L159" s="13" t="s">
        <v>111</v>
      </c>
      <c r="M159" s="13" t="s">
        <v>124</v>
      </c>
      <c r="P159" s="7" t="str">
        <f t="shared" si="12"/>
        <v>Wolfsberger ACLASK3691</v>
      </c>
      <c r="Q159" s="7" t="str">
        <f t="shared" si="13"/>
        <v>LASKWolfsberger AC3691</v>
      </c>
      <c r="R159">
        <f>IF(P159&lt;&gt;"",COUNTIF(P$2:Q159,P159),"")</f>
        <v>1</v>
      </c>
    </row>
    <row r="160" spans="1:18" x14ac:dyDescent="0.3">
      <c r="A160" t="s">
        <v>8</v>
      </c>
      <c r="B160" s="3" t="s">
        <v>240</v>
      </c>
      <c r="C160" t="s">
        <v>139</v>
      </c>
      <c r="D160" t="s">
        <v>64</v>
      </c>
      <c r="E160" t="s">
        <v>53</v>
      </c>
      <c r="F160" s="1">
        <v>0.85416666666666663</v>
      </c>
      <c r="G160" s="11">
        <v>6087</v>
      </c>
      <c r="H160" s="11">
        <f t="shared" si="10"/>
        <v>3</v>
      </c>
      <c r="I160" s="11">
        <f t="shared" si="11"/>
        <v>0</v>
      </c>
      <c r="J160" t="s">
        <v>12</v>
      </c>
      <c r="K160" t="s">
        <v>18</v>
      </c>
      <c r="L160" s="13">
        <v>1</v>
      </c>
      <c r="M160" s="13">
        <v>1</v>
      </c>
      <c r="P160" s="7" t="str">
        <f t="shared" si="12"/>
        <v>LASKSK Rapid Wien6087</v>
      </c>
      <c r="Q160" s="7" t="str">
        <f t="shared" si="13"/>
        <v>SK Rapid WienLASK6087</v>
      </c>
      <c r="R160">
        <f>IF(P160&lt;&gt;"",COUNTIF(P$2:Q160,P160),"")</f>
        <v>1</v>
      </c>
    </row>
    <row r="161" spans="1:18" hidden="1" x14ac:dyDescent="0.3">
      <c r="A161" t="s">
        <v>10</v>
      </c>
      <c r="B161" t="s">
        <v>146</v>
      </c>
      <c r="C161" t="s">
        <v>139</v>
      </c>
      <c r="D161" t="s">
        <v>64</v>
      </c>
      <c r="E161" t="s">
        <v>56</v>
      </c>
      <c r="F161" s="1">
        <v>0.70833333333333337</v>
      </c>
      <c r="G161" s="11">
        <v>6087</v>
      </c>
      <c r="H161" s="11">
        <f t="shared" si="10"/>
        <v>4</v>
      </c>
      <c r="I161" s="11">
        <f t="shared" si="11"/>
        <v>0</v>
      </c>
      <c r="J161" t="s">
        <v>12</v>
      </c>
      <c r="K161" t="s">
        <v>33</v>
      </c>
      <c r="L161" s="13" t="s">
        <v>111</v>
      </c>
      <c r="M161" s="13" t="s">
        <v>114</v>
      </c>
      <c r="P161" s="7" t="str">
        <f t="shared" si="12"/>
        <v>LASKRed Bull Salzburg6087</v>
      </c>
      <c r="Q161" s="7" t="str">
        <f t="shared" si="13"/>
        <v>Red Bull SalzburgLASK6087</v>
      </c>
      <c r="R161">
        <f>IF(P161&lt;&gt;"",COUNTIF(P$2:Q161,P161),"")</f>
        <v>2</v>
      </c>
    </row>
    <row r="162" spans="1:18" x14ac:dyDescent="0.3">
      <c r="A162" t="s">
        <v>10</v>
      </c>
      <c r="B162" s="3" t="s">
        <v>147</v>
      </c>
      <c r="C162" t="s">
        <v>139</v>
      </c>
      <c r="D162" t="s">
        <v>64</v>
      </c>
      <c r="E162" t="s">
        <v>56</v>
      </c>
      <c r="F162" s="1">
        <v>0.60416666666666663</v>
      </c>
      <c r="G162" s="11">
        <v>5187</v>
      </c>
      <c r="H162" s="11">
        <f t="shared" si="10"/>
        <v>7</v>
      </c>
      <c r="I162" s="11">
        <f t="shared" si="11"/>
        <v>0</v>
      </c>
      <c r="J162" t="s">
        <v>12</v>
      </c>
      <c r="K162" t="s">
        <v>16</v>
      </c>
      <c r="L162" s="13" t="s">
        <v>111</v>
      </c>
      <c r="M162" s="13" t="s">
        <v>111</v>
      </c>
      <c r="P162" s="7" t="str">
        <f t="shared" si="12"/>
        <v>LASKSKN St. Pölten5187</v>
      </c>
      <c r="Q162" s="7" t="str">
        <f t="shared" si="13"/>
        <v>SKN St. PöltenLASK5187</v>
      </c>
      <c r="R162">
        <f>IF(P162&lt;&gt;"",COUNTIF(P$2:Q162,P162),"")</f>
        <v>1</v>
      </c>
    </row>
    <row r="163" spans="1:18" hidden="1" x14ac:dyDescent="0.3">
      <c r="A163" t="s">
        <v>10</v>
      </c>
      <c r="B163" t="s">
        <v>148</v>
      </c>
      <c r="C163" t="s">
        <v>139</v>
      </c>
      <c r="D163" t="s">
        <v>64</v>
      </c>
      <c r="E163" t="s">
        <v>56</v>
      </c>
      <c r="F163" s="1">
        <v>0.70833333333333337</v>
      </c>
      <c r="G163" s="11">
        <v>8050.0000000000009</v>
      </c>
      <c r="H163" s="11">
        <f t="shared" si="10"/>
        <v>7</v>
      </c>
      <c r="I163" s="11">
        <f t="shared" si="11"/>
        <v>0</v>
      </c>
      <c r="J163" t="s">
        <v>21</v>
      </c>
      <c r="K163" t="s">
        <v>12</v>
      </c>
      <c r="L163" s="13" t="s">
        <v>114</v>
      </c>
      <c r="M163" s="13" t="s">
        <v>114</v>
      </c>
      <c r="P163" s="7" t="str">
        <f t="shared" si="12"/>
        <v>FK Austria WienLASK8050</v>
      </c>
      <c r="Q163" s="7" t="str">
        <f t="shared" si="13"/>
        <v>LASKFK Austria Wien8050</v>
      </c>
      <c r="R163">
        <f>IF(P163&lt;&gt;"",COUNTIF(P$2:Q163,P163),"")</f>
        <v>2</v>
      </c>
    </row>
    <row r="164" spans="1:18" hidden="1" x14ac:dyDescent="0.3">
      <c r="A164" t="s">
        <v>10</v>
      </c>
      <c r="B164" t="s">
        <v>149</v>
      </c>
      <c r="C164" t="s">
        <v>139</v>
      </c>
      <c r="D164" t="s">
        <v>64</v>
      </c>
      <c r="E164" t="s">
        <v>53</v>
      </c>
      <c r="F164" s="1">
        <v>0.79166666666666663</v>
      </c>
      <c r="G164" s="11">
        <v>5652</v>
      </c>
      <c r="H164" s="11">
        <f t="shared" si="10"/>
        <v>3</v>
      </c>
      <c r="I164" s="11">
        <f t="shared" si="11"/>
        <v>0</v>
      </c>
      <c r="J164" t="s">
        <v>12</v>
      </c>
      <c r="K164" t="s">
        <v>17</v>
      </c>
      <c r="L164" s="13" t="s">
        <v>115</v>
      </c>
      <c r="M164" s="13" t="s">
        <v>114</v>
      </c>
      <c r="P164" s="7" t="str">
        <f t="shared" si="12"/>
        <v>LASKSK Sturm Graz5652</v>
      </c>
      <c r="Q164" s="7" t="str">
        <f t="shared" si="13"/>
        <v>SK Sturm GrazLASK5652</v>
      </c>
      <c r="R164">
        <f>IF(P164&lt;&gt;"",COUNTIF(P$2:Q164,P164),"")</f>
        <v>2</v>
      </c>
    </row>
    <row r="165" spans="1:18" hidden="1" x14ac:dyDescent="0.3">
      <c r="A165" t="s">
        <v>10</v>
      </c>
      <c r="B165" t="s">
        <v>150</v>
      </c>
      <c r="C165" t="s">
        <v>139</v>
      </c>
      <c r="D165" t="s">
        <v>64</v>
      </c>
      <c r="E165" t="s">
        <v>56</v>
      </c>
      <c r="F165" s="1">
        <v>0.70833333333333337</v>
      </c>
      <c r="G165" s="11">
        <v>9267</v>
      </c>
      <c r="H165" s="11">
        <f t="shared" si="10"/>
        <v>4</v>
      </c>
      <c r="I165" s="11">
        <f t="shared" si="11"/>
        <v>0</v>
      </c>
      <c r="J165" t="s">
        <v>17</v>
      </c>
      <c r="K165" t="s">
        <v>12</v>
      </c>
      <c r="L165" s="13" t="s">
        <v>114</v>
      </c>
      <c r="M165" s="13" t="s">
        <v>124</v>
      </c>
      <c r="P165" s="7" t="str">
        <f t="shared" si="12"/>
        <v>SK Sturm GrazLASK9267</v>
      </c>
      <c r="Q165" s="7" t="str">
        <f t="shared" si="13"/>
        <v>LASKSK Sturm Graz9267</v>
      </c>
      <c r="R165">
        <f>IF(P165&lt;&gt;"",COUNTIF(P$2:Q165,P165),"")</f>
        <v>2</v>
      </c>
    </row>
    <row r="166" spans="1:18" x14ac:dyDescent="0.3">
      <c r="A166" t="s">
        <v>10</v>
      </c>
      <c r="B166" s="3" t="s">
        <v>151</v>
      </c>
      <c r="C166" t="s">
        <v>139</v>
      </c>
      <c r="D166" t="s">
        <v>65</v>
      </c>
      <c r="E166" t="s">
        <v>56</v>
      </c>
      <c r="F166" s="1">
        <v>0.60416666666666663</v>
      </c>
      <c r="G166" s="11">
        <v>5342</v>
      </c>
      <c r="H166" s="11">
        <f t="shared" si="10"/>
        <v>7</v>
      </c>
      <c r="I166" s="11">
        <f t="shared" si="11"/>
        <v>0</v>
      </c>
      <c r="J166" t="s">
        <v>12</v>
      </c>
      <c r="K166" t="s">
        <v>11</v>
      </c>
      <c r="L166" s="13" t="s">
        <v>124</v>
      </c>
      <c r="M166" s="13" t="s">
        <v>111</v>
      </c>
      <c r="P166" s="7" t="str">
        <f t="shared" si="12"/>
        <v>LASKWolfsberger AC5342</v>
      </c>
      <c r="Q166" s="7" t="str">
        <f t="shared" si="13"/>
        <v>Wolfsberger ACLASK5342</v>
      </c>
      <c r="R166">
        <f>IF(P166&lt;&gt;"",COUNTIF(P$2:Q166,P166),"")</f>
        <v>1</v>
      </c>
    </row>
    <row r="167" spans="1:18" hidden="1" x14ac:dyDescent="0.3">
      <c r="A167" t="s">
        <v>10</v>
      </c>
      <c r="B167" t="s">
        <v>152</v>
      </c>
      <c r="C167" t="s">
        <v>139</v>
      </c>
      <c r="D167" t="s">
        <v>65</v>
      </c>
      <c r="E167" t="s">
        <v>56</v>
      </c>
      <c r="F167" s="1">
        <v>0.70833333333333337</v>
      </c>
      <c r="G167" s="11">
        <v>11457</v>
      </c>
      <c r="H167" s="11">
        <f t="shared" si="10"/>
        <v>7</v>
      </c>
      <c r="I167" s="11">
        <f t="shared" si="11"/>
        <v>0</v>
      </c>
      <c r="J167" t="s">
        <v>33</v>
      </c>
      <c r="K167" t="s">
        <v>12</v>
      </c>
      <c r="L167" s="13" t="s">
        <v>114</v>
      </c>
      <c r="M167" s="13" t="s">
        <v>115</v>
      </c>
      <c r="P167" s="7" t="str">
        <f t="shared" si="12"/>
        <v>Red Bull SalzburgLASK11457</v>
      </c>
      <c r="Q167" s="7" t="str">
        <f t="shared" si="13"/>
        <v>LASKRed Bull Salzburg11457</v>
      </c>
      <c r="R167">
        <f>IF(P167&lt;&gt;"",COUNTIF(P$2:Q167,P167),"")</f>
        <v>2</v>
      </c>
    </row>
    <row r="168" spans="1:18" hidden="1" x14ac:dyDescent="0.3">
      <c r="B168"/>
      <c r="F168" s="1"/>
      <c r="G168" s="11"/>
      <c r="H168" s="11"/>
      <c r="I168" s="11">
        <f t="shared" si="11"/>
        <v>0</v>
      </c>
      <c r="L168" s="9"/>
      <c r="M168" s="9"/>
      <c r="P168" s="7" t="str">
        <f t="shared" si="12"/>
        <v/>
      </c>
      <c r="Q168" s="7" t="str">
        <f t="shared" si="13"/>
        <v/>
      </c>
      <c r="R168" t="str">
        <f>IF(P168&lt;&gt;"",COUNTIF(P$2:Q168,P168),"")</f>
        <v/>
      </c>
    </row>
    <row r="169" spans="1:18" hidden="1" x14ac:dyDescent="0.3">
      <c r="B169"/>
      <c r="F169" s="1"/>
      <c r="G169" s="2"/>
      <c r="H169" s="11"/>
      <c r="I169" s="11">
        <f t="shared" si="11"/>
        <v>0</v>
      </c>
      <c r="L169" s="9"/>
      <c r="M169" s="9"/>
      <c r="P169" s="7" t="str">
        <f t="shared" si="12"/>
        <v/>
      </c>
      <c r="Q169" s="7" t="str">
        <f t="shared" si="13"/>
        <v/>
      </c>
      <c r="R169" t="str">
        <f>IF(P169&lt;&gt;"",COUNTIF(P$2:Q169,P169),"")</f>
        <v/>
      </c>
    </row>
    <row r="170" spans="1:18" hidden="1" x14ac:dyDescent="0.3">
      <c r="B170"/>
      <c r="F170" s="1"/>
      <c r="G170" s="2"/>
      <c r="H170" s="11"/>
      <c r="I170" s="11">
        <f t="shared" si="11"/>
        <v>0</v>
      </c>
      <c r="L170" s="9"/>
      <c r="M170" s="9"/>
      <c r="P170" s="7" t="str">
        <f t="shared" si="12"/>
        <v/>
      </c>
      <c r="Q170" s="7" t="str">
        <f t="shared" si="13"/>
        <v/>
      </c>
      <c r="R170" t="str">
        <f>IF(P170&lt;&gt;"",COUNTIF(P$2:Q170,P170),"")</f>
        <v/>
      </c>
    </row>
    <row r="171" spans="1:18" hidden="1" x14ac:dyDescent="0.3">
      <c r="B171"/>
      <c r="F171" s="1"/>
      <c r="G171" s="2"/>
      <c r="H171" s="11"/>
      <c r="I171" s="11">
        <f t="shared" si="11"/>
        <v>0</v>
      </c>
      <c r="L171" s="9"/>
      <c r="M171" s="9"/>
      <c r="P171" s="7" t="str">
        <f t="shared" si="12"/>
        <v/>
      </c>
      <c r="Q171" s="7" t="str">
        <f t="shared" si="13"/>
        <v/>
      </c>
      <c r="R171" t="str">
        <f>IF(P171&lt;&gt;"",COUNTIF(P$2:Q171,P171),"")</f>
        <v/>
      </c>
    </row>
    <row r="172" spans="1:18" hidden="1" x14ac:dyDescent="0.3">
      <c r="B172"/>
      <c r="F172" s="1"/>
      <c r="G172" s="2"/>
      <c r="H172" s="11"/>
      <c r="I172" s="11">
        <f t="shared" si="11"/>
        <v>0</v>
      </c>
      <c r="L172" s="9"/>
      <c r="M172" s="9"/>
      <c r="P172" s="7" t="str">
        <f t="shared" si="12"/>
        <v/>
      </c>
      <c r="Q172" s="7" t="str">
        <f t="shared" si="13"/>
        <v/>
      </c>
      <c r="R172" t="str">
        <f>IF(P172&lt;&gt;"",COUNTIF(P$2:Q172,P172),"")</f>
        <v/>
      </c>
    </row>
    <row r="173" spans="1:18" x14ac:dyDescent="0.3">
      <c r="A173" t="s">
        <v>8</v>
      </c>
      <c r="B173" s="3" t="s">
        <v>248</v>
      </c>
      <c r="C173" t="s">
        <v>61</v>
      </c>
      <c r="D173" t="s">
        <v>50</v>
      </c>
      <c r="E173" t="s">
        <v>68</v>
      </c>
      <c r="F173" s="1">
        <v>0.77083333333333337</v>
      </c>
      <c r="G173" s="2">
        <v>1000</v>
      </c>
      <c r="H173" s="11">
        <v>45</v>
      </c>
      <c r="I173" s="11">
        <f t="shared" si="11"/>
        <v>0</v>
      </c>
      <c r="J173" t="s">
        <v>243</v>
      </c>
      <c r="K173" t="s">
        <v>16</v>
      </c>
      <c r="L173" s="13" t="s">
        <v>111</v>
      </c>
      <c r="M173" s="13" t="s">
        <v>137</v>
      </c>
      <c r="P173" s="7" t="str">
        <f t="shared" si="12"/>
        <v>SK Maria SaalSKN St. Pölten1000</v>
      </c>
      <c r="Q173" s="7" t="str">
        <f t="shared" si="13"/>
        <v>SKN St. PöltenSK Maria Saal1000</v>
      </c>
      <c r="R173">
        <f>IF(P173&lt;&gt;"",COUNTIF(P$2:Q173,P173),"")</f>
        <v>1</v>
      </c>
    </row>
    <row r="174" spans="1:18" x14ac:dyDescent="0.3">
      <c r="A174" t="s">
        <v>10</v>
      </c>
      <c r="B174" s="3" t="s">
        <v>217</v>
      </c>
      <c r="C174" t="s">
        <v>61</v>
      </c>
      <c r="D174" t="s">
        <v>50</v>
      </c>
      <c r="E174" t="s">
        <v>56</v>
      </c>
      <c r="F174" s="1">
        <v>0.70833333333333337</v>
      </c>
      <c r="G174" s="2">
        <v>2786</v>
      </c>
      <c r="H174" s="11">
        <f t="shared" ref="H174:H206" si="14">B174-B173</f>
        <v>9</v>
      </c>
      <c r="I174" s="11">
        <f t="shared" si="11"/>
        <v>0</v>
      </c>
      <c r="J174" t="s">
        <v>16</v>
      </c>
      <c r="K174" t="s">
        <v>11</v>
      </c>
      <c r="L174" s="13" t="s">
        <v>112</v>
      </c>
      <c r="M174" s="13" t="s">
        <v>124</v>
      </c>
      <c r="P174" s="7" t="str">
        <f t="shared" si="12"/>
        <v>SKN St. PöltenWolfsberger AC2786</v>
      </c>
      <c r="Q174" s="7" t="str">
        <f t="shared" si="13"/>
        <v>Wolfsberger ACSKN St. Pölten2786</v>
      </c>
      <c r="R174">
        <f>IF(P174&lt;&gt;"",COUNTIF(P$2:Q174,P174),"")</f>
        <v>1</v>
      </c>
    </row>
    <row r="175" spans="1:18" hidden="1" x14ac:dyDescent="0.3">
      <c r="A175" t="s">
        <v>10</v>
      </c>
      <c r="B175" t="s">
        <v>117</v>
      </c>
      <c r="C175" t="s">
        <v>61</v>
      </c>
      <c r="D175" t="s">
        <v>54</v>
      </c>
      <c r="E175" t="s">
        <v>56</v>
      </c>
      <c r="F175" s="1">
        <v>0.70833333333333337</v>
      </c>
      <c r="G175" s="2">
        <v>5061</v>
      </c>
      <c r="H175" s="11">
        <f t="shared" si="14"/>
        <v>7</v>
      </c>
      <c r="I175" s="11">
        <f t="shared" si="11"/>
        <v>0</v>
      </c>
      <c r="J175" t="s">
        <v>12</v>
      </c>
      <c r="K175" t="s">
        <v>16</v>
      </c>
      <c r="L175" s="13" t="s">
        <v>111</v>
      </c>
      <c r="M175" s="13" t="s">
        <v>111</v>
      </c>
      <c r="P175" s="7" t="str">
        <f t="shared" si="12"/>
        <v>LASKSKN St. Pölten5061</v>
      </c>
      <c r="Q175" s="7" t="str">
        <f t="shared" si="13"/>
        <v>SKN St. PöltenLASK5061</v>
      </c>
      <c r="R175">
        <f>IF(P175&lt;&gt;"",COUNTIF(P$2:Q175,P175),"")</f>
        <v>2</v>
      </c>
    </row>
    <row r="176" spans="1:18" hidden="1" x14ac:dyDescent="0.3">
      <c r="A176" t="s">
        <v>10</v>
      </c>
      <c r="B176" t="s">
        <v>173</v>
      </c>
      <c r="C176" t="s">
        <v>61</v>
      </c>
      <c r="D176" t="s">
        <v>54</v>
      </c>
      <c r="E176" t="s">
        <v>56</v>
      </c>
      <c r="F176" s="1">
        <v>0.70833333333333337</v>
      </c>
      <c r="G176" s="2">
        <v>3450</v>
      </c>
      <c r="H176" s="11">
        <f t="shared" si="14"/>
        <v>7</v>
      </c>
      <c r="I176" s="11">
        <f t="shared" si="11"/>
        <v>0</v>
      </c>
      <c r="J176" t="s">
        <v>16</v>
      </c>
      <c r="K176" t="s">
        <v>17</v>
      </c>
      <c r="L176" s="13" t="s">
        <v>114</v>
      </c>
      <c r="M176" s="13" t="s">
        <v>111</v>
      </c>
      <c r="P176" s="7" t="str">
        <f t="shared" si="12"/>
        <v>SKN St. PöltenSK Sturm Graz3450</v>
      </c>
      <c r="Q176" s="7" t="str">
        <f t="shared" si="13"/>
        <v>SK Sturm GrazSKN St. Pölten3450</v>
      </c>
      <c r="R176">
        <f>IF(P176&lt;&gt;"",COUNTIF(P$2:Q176,P176),"")</f>
        <v>2</v>
      </c>
    </row>
    <row r="177" spans="1:18" x14ac:dyDescent="0.3">
      <c r="A177" t="s">
        <v>10</v>
      </c>
      <c r="B177" s="3" t="s">
        <v>220</v>
      </c>
      <c r="C177" t="s">
        <v>61</v>
      </c>
      <c r="D177" t="s">
        <v>54</v>
      </c>
      <c r="E177" t="s">
        <v>52</v>
      </c>
      <c r="F177" s="1">
        <v>0.70833333333333337</v>
      </c>
      <c r="G177" s="2">
        <v>4321</v>
      </c>
      <c r="H177" s="11">
        <f t="shared" si="14"/>
        <v>6</v>
      </c>
      <c r="I177" s="11">
        <f t="shared" si="11"/>
        <v>0</v>
      </c>
      <c r="J177" t="s">
        <v>89</v>
      </c>
      <c r="K177" t="s">
        <v>16</v>
      </c>
      <c r="L177" s="13" t="s">
        <v>111</v>
      </c>
      <c r="M177" s="13" t="s">
        <v>114</v>
      </c>
      <c r="P177" s="7" t="str">
        <f t="shared" si="12"/>
        <v>FC Wacker InnsbruckSKN St. Pölten4321</v>
      </c>
      <c r="Q177" s="7" t="str">
        <f t="shared" si="13"/>
        <v>SKN St. PöltenFC Wacker Innsbruck4321</v>
      </c>
      <c r="R177">
        <f>IF(P177&lt;&gt;"",COUNTIF(P$2:Q177,P177),"")</f>
        <v>1</v>
      </c>
    </row>
    <row r="178" spans="1:18" hidden="1" x14ac:dyDescent="0.3">
      <c r="A178" t="s">
        <v>10</v>
      </c>
      <c r="B178" t="s">
        <v>120</v>
      </c>
      <c r="C178" t="s">
        <v>61</v>
      </c>
      <c r="D178" t="s">
        <v>54</v>
      </c>
      <c r="E178" t="s">
        <v>52</v>
      </c>
      <c r="F178" s="1">
        <v>0.70833333333333337</v>
      </c>
      <c r="G178" s="2">
        <v>5424</v>
      </c>
      <c r="H178" s="11">
        <f t="shared" si="14"/>
        <v>7</v>
      </c>
      <c r="I178" s="11">
        <f t="shared" si="11"/>
        <v>0</v>
      </c>
      <c r="J178" t="s">
        <v>16</v>
      </c>
      <c r="K178" t="s">
        <v>21</v>
      </c>
      <c r="L178" s="13" t="s">
        <v>111</v>
      </c>
      <c r="M178" s="13" t="s">
        <v>111</v>
      </c>
      <c r="P178" s="7" t="str">
        <f t="shared" si="12"/>
        <v>SKN St. PöltenFK Austria Wien5424</v>
      </c>
      <c r="Q178" s="7" t="str">
        <f t="shared" si="13"/>
        <v>FK Austria WienSKN St. Pölten5424</v>
      </c>
      <c r="R178">
        <f>IF(P178&lt;&gt;"",COUNTIF(P$2:Q178,P178),"")</f>
        <v>2</v>
      </c>
    </row>
    <row r="179" spans="1:18" x14ac:dyDescent="0.3">
      <c r="A179" t="s">
        <v>10</v>
      </c>
      <c r="B179" s="3" t="s">
        <v>121</v>
      </c>
      <c r="C179" t="s">
        <v>61</v>
      </c>
      <c r="D179" t="s">
        <v>57</v>
      </c>
      <c r="E179" t="s">
        <v>52</v>
      </c>
      <c r="F179" s="1">
        <v>0.70833333333333337</v>
      </c>
      <c r="G179" s="2">
        <v>3248</v>
      </c>
      <c r="H179" s="11">
        <f t="shared" si="14"/>
        <v>7</v>
      </c>
      <c r="I179" s="11">
        <f t="shared" si="11"/>
        <v>0</v>
      </c>
      <c r="J179" t="s">
        <v>14</v>
      </c>
      <c r="K179" t="s">
        <v>16</v>
      </c>
      <c r="L179" s="13" t="s">
        <v>115</v>
      </c>
      <c r="M179" s="13" t="s">
        <v>114</v>
      </c>
      <c r="P179" s="7" t="str">
        <f t="shared" si="12"/>
        <v>SC Rheindorf AltachSKN St. Pölten3248</v>
      </c>
      <c r="Q179" s="7" t="str">
        <f t="shared" si="13"/>
        <v>SKN St. PöltenSC Rheindorf Altach3248</v>
      </c>
      <c r="R179">
        <f>IF(P179&lt;&gt;"",COUNTIF(P$2:Q179,P179),"")</f>
        <v>1</v>
      </c>
    </row>
    <row r="180" spans="1:18" hidden="1" x14ac:dyDescent="0.3">
      <c r="A180" t="s">
        <v>10</v>
      </c>
      <c r="B180" t="s">
        <v>176</v>
      </c>
      <c r="C180" t="s">
        <v>61</v>
      </c>
      <c r="D180" t="s">
        <v>57</v>
      </c>
      <c r="E180" t="s">
        <v>52</v>
      </c>
      <c r="F180" s="1">
        <v>0.70833333333333337</v>
      </c>
      <c r="G180" s="2">
        <v>5511</v>
      </c>
      <c r="H180" s="11">
        <f t="shared" si="14"/>
        <v>14</v>
      </c>
      <c r="I180" s="11">
        <f t="shared" si="11"/>
        <v>0</v>
      </c>
      <c r="J180" t="s">
        <v>16</v>
      </c>
      <c r="K180" t="s">
        <v>33</v>
      </c>
      <c r="L180" s="13" t="s">
        <v>115</v>
      </c>
      <c r="M180" s="13" t="s">
        <v>124</v>
      </c>
      <c r="P180" s="7" t="str">
        <f t="shared" si="12"/>
        <v>SKN St. PöltenRed Bull Salzburg5511</v>
      </c>
      <c r="Q180" s="7" t="str">
        <f t="shared" si="13"/>
        <v>Red Bull SalzburgSKN St. Pölten5511</v>
      </c>
      <c r="R180">
        <f>IF(P180&lt;&gt;"",COUNTIF(P$2:Q180,P180),"")</f>
        <v>2</v>
      </c>
    </row>
    <row r="181" spans="1:18" x14ac:dyDescent="0.3">
      <c r="A181" t="s">
        <v>10</v>
      </c>
      <c r="B181" s="3" t="s">
        <v>177</v>
      </c>
      <c r="C181" t="s">
        <v>61</v>
      </c>
      <c r="D181" t="s">
        <v>57</v>
      </c>
      <c r="E181" t="s">
        <v>52</v>
      </c>
      <c r="F181" s="1">
        <v>0.70833333333333337</v>
      </c>
      <c r="G181" s="2">
        <v>2565</v>
      </c>
      <c r="H181" s="11">
        <f t="shared" si="14"/>
        <v>7</v>
      </c>
      <c r="I181" s="11">
        <f t="shared" si="11"/>
        <v>0</v>
      </c>
      <c r="J181" t="s">
        <v>16</v>
      </c>
      <c r="K181" t="s">
        <v>80</v>
      </c>
      <c r="L181" s="13" t="s">
        <v>124</v>
      </c>
      <c r="M181" s="13" t="s">
        <v>111</v>
      </c>
      <c r="P181" s="7" t="str">
        <f t="shared" si="12"/>
        <v>SKN St. PöltenTSV Hartberg2565</v>
      </c>
      <c r="Q181" s="7" t="str">
        <f t="shared" si="13"/>
        <v>TSV HartbergSKN St. Pölten2565</v>
      </c>
      <c r="R181">
        <f>IF(P181&lt;&gt;"",COUNTIF(P$2:Q181,P181),"")</f>
        <v>1</v>
      </c>
    </row>
    <row r="182" spans="1:18" x14ac:dyDescent="0.3">
      <c r="A182" t="s">
        <v>8</v>
      </c>
      <c r="B182" s="3" t="s">
        <v>125</v>
      </c>
      <c r="C182" t="s">
        <v>61</v>
      </c>
      <c r="D182" t="s">
        <v>57</v>
      </c>
      <c r="E182" t="s">
        <v>53</v>
      </c>
      <c r="F182" s="1">
        <v>0.79166666666666663</v>
      </c>
      <c r="G182" s="2">
        <v>600</v>
      </c>
      <c r="H182" s="11">
        <f t="shared" si="14"/>
        <v>4</v>
      </c>
      <c r="I182" s="11">
        <f t="shared" si="11"/>
        <v>0</v>
      </c>
      <c r="J182" t="s">
        <v>77</v>
      </c>
      <c r="K182" t="s">
        <v>16</v>
      </c>
      <c r="L182" s="13" t="s">
        <v>111</v>
      </c>
      <c r="M182" s="13" t="s">
        <v>145</v>
      </c>
      <c r="P182" s="7" t="str">
        <f t="shared" si="12"/>
        <v>FC Pinzgau SaalfeldenSKN St. Pölten600</v>
      </c>
      <c r="Q182" s="7" t="str">
        <f t="shared" si="13"/>
        <v>SKN St. PöltenFC Pinzgau Saalfelden600</v>
      </c>
      <c r="R182">
        <f>IF(P182&lt;&gt;"",COUNTIF(P$2:Q182,P182),"")</f>
        <v>1</v>
      </c>
    </row>
    <row r="183" spans="1:18" x14ac:dyDescent="0.3">
      <c r="A183" t="s">
        <v>10</v>
      </c>
      <c r="B183" s="3" t="s">
        <v>224</v>
      </c>
      <c r="C183" t="s">
        <v>61</v>
      </c>
      <c r="D183" t="s">
        <v>57</v>
      </c>
      <c r="E183" t="s">
        <v>52</v>
      </c>
      <c r="F183" s="1">
        <v>0.70833333333333337</v>
      </c>
      <c r="G183" s="2">
        <v>15800</v>
      </c>
      <c r="H183" s="11">
        <f t="shared" si="14"/>
        <v>3</v>
      </c>
      <c r="I183" s="11">
        <f t="shared" si="11"/>
        <v>0</v>
      </c>
      <c r="J183" t="s">
        <v>18</v>
      </c>
      <c r="K183" t="s">
        <v>16</v>
      </c>
      <c r="L183" s="13" t="s">
        <v>111</v>
      </c>
      <c r="M183" s="13" t="s">
        <v>114</v>
      </c>
      <c r="P183" s="7" t="str">
        <f t="shared" si="12"/>
        <v>SK Rapid WienSKN St. Pölten15800</v>
      </c>
      <c r="Q183" s="7" t="str">
        <f t="shared" si="13"/>
        <v>SKN St. PöltenSK Rapid Wien15800</v>
      </c>
      <c r="R183">
        <f>IF(P183&lt;&gt;"",COUNTIF(P$2:Q183,P183),"")</f>
        <v>1</v>
      </c>
    </row>
    <row r="184" spans="1:18" x14ac:dyDescent="0.3">
      <c r="A184" t="s">
        <v>10</v>
      </c>
      <c r="B184" s="3" t="s">
        <v>127</v>
      </c>
      <c r="C184" t="s">
        <v>61</v>
      </c>
      <c r="D184" t="s">
        <v>58</v>
      </c>
      <c r="E184" t="s">
        <v>52</v>
      </c>
      <c r="F184" s="1">
        <v>0.70833333333333337</v>
      </c>
      <c r="G184" s="2">
        <v>3187</v>
      </c>
      <c r="H184" s="11">
        <f t="shared" si="14"/>
        <v>7</v>
      </c>
      <c r="I184" s="11">
        <f t="shared" si="11"/>
        <v>0</v>
      </c>
      <c r="J184" t="s">
        <v>16</v>
      </c>
      <c r="K184" t="s">
        <v>13</v>
      </c>
      <c r="L184" s="13" t="s">
        <v>111</v>
      </c>
      <c r="M184" s="13" t="s">
        <v>111</v>
      </c>
      <c r="P184" s="7" t="str">
        <f t="shared" si="12"/>
        <v>SKN St. PöltenFC Admira Wacker Mödling3187</v>
      </c>
      <c r="Q184" s="7" t="str">
        <f t="shared" si="13"/>
        <v>FC Admira Wacker MödlingSKN St. Pölten3187</v>
      </c>
      <c r="R184">
        <f>IF(P184&lt;&gt;"",COUNTIF(P$2:Q184,P184),"")</f>
        <v>1</v>
      </c>
    </row>
    <row r="185" spans="1:18" x14ac:dyDescent="0.3">
      <c r="A185" t="s">
        <v>10</v>
      </c>
      <c r="B185" s="3" t="s">
        <v>128</v>
      </c>
      <c r="C185" t="s">
        <v>61</v>
      </c>
      <c r="D185" t="s">
        <v>58</v>
      </c>
      <c r="E185" t="s">
        <v>56</v>
      </c>
      <c r="F185" s="1">
        <v>0.60416666666666663</v>
      </c>
      <c r="G185" s="2">
        <v>1800</v>
      </c>
      <c r="H185" s="11">
        <f t="shared" si="14"/>
        <v>15</v>
      </c>
      <c r="I185" s="11">
        <f t="shared" si="11"/>
        <v>0</v>
      </c>
      <c r="J185" t="s">
        <v>20</v>
      </c>
      <c r="K185" t="s">
        <v>16</v>
      </c>
      <c r="L185" s="13" t="s">
        <v>114</v>
      </c>
      <c r="M185" s="13" t="s">
        <v>111</v>
      </c>
      <c r="P185" s="7" t="str">
        <f t="shared" si="12"/>
        <v>SV MattersburgSKN St. Pölten1800</v>
      </c>
      <c r="Q185" s="7" t="str">
        <f t="shared" si="13"/>
        <v>SKN St. PöltenSV Mattersburg1800</v>
      </c>
      <c r="R185">
        <f>IF(P185&lt;&gt;"",COUNTIF(P$2:Q185,P185),"")</f>
        <v>1</v>
      </c>
    </row>
    <row r="186" spans="1:18" x14ac:dyDescent="0.3">
      <c r="A186" t="s">
        <v>10</v>
      </c>
      <c r="B186" s="3" t="s">
        <v>228</v>
      </c>
      <c r="C186" t="s">
        <v>61</v>
      </c>
      <c r="D186" t="s">
        <v>58</v>
      </c>
      <c r="E186" t="s">
        <v>56</v>
      </c>
      <c r="F186" s="1">
        <v>0.60416666666666663</v>
      </c>
      <c r="G186" s="2">
        <v>2586</v>
      </c>
      <c r="H186" s="11">
        <f t="shared" si="14"/>
        <v>7</v>
      </c>
      <c r="I186" s="11">
        <f t="shared" si="11"/>
        <v>0</v>
      </c>
      <c r="J186" t="s">
        <v>11</v>
      </c>
      <c r="K186" t="s">
        <v>16</v>
      </c>
      <c r="L186" s="13" t="s">
        <v>115</v>
      </c>
      <c r="M186" s="13" t="s">
        <v>111</v>
      </c>
      <c r="P186" s="7" t="str">
        <f t="shared" si="12"/>
        <v>Wolfsberger ACSKN St. Pölten2586</v>
      </c>
      <c r="Q186" s="7" t="str">
        <f t="shared" si="13"/>
        <v>SKN St. PöltenWolfsberger AC2586</v>
      </c>
      <c r="R186">
        <f>IF(P186&lt;&gt;"",COUNTIF(P$2:Q186,P186),"")</f>
        <v>1</v>
      </c>
    </row>
    <row r="187" spans="1:18" x14ac:dyDescent="0.3">
      <c r="A187" t="s">
        <v>8</v>
      </c>
      <c r="B187" s="3" t="s">
        <v>229</v>
      </c>
      <c r="C187" t="s">
        <v>61</v>
      </c>
      <c r="D187" t="s">
        <v>58</v>
      </c>
      <c r="E187" t="s">
        <v>53</v>
      </c>
      <c r="F187" s="1">
        <v>0.79166666666666663</v>
      </c>
      <c r="G187" s="2">
        <v>720</v>
      </c>
      <c r="H187" s="11">
        <f t="shared" si="14"/>
        <v>3</v>
      </c>
      <c r="I187" s="11">
        <f t="shared" si="11"/>
        <v>0</v>
      </c>
      <c r="J187" t="s">
        <v>246</v>
      </c>
      <c r="K187" t="s">
        <v>16</v>
      </c>
      <c r="L187" s="13" t="s">
        <v>114</v>
      </c>
      <c r="M187" s="13" t="s">
        <v>124</v>
      </c>
      <c r="P187" s="7" t="str">
        <f t="shared" si="12"/>
        <v>SV LafnitzSKN St. Pölten720</v>
      </c>
      <c r="Q187" s="7" t="str">
        <f t="shared" si="13"/>
        <v>SKN St. PöltenSV Lafnitz720</v>
      </c>
      <c r="R187">
        <f>IF(P187&lt;&gt;"",COUNTIF(P$2:Q187,P187),"")</f>
        <v>1</v>
      </c>
    </row>
    <row r="188" spans="1:18" hidden="1" x14ac:dyDescent="0.3">
      <c r="A188" t="s">
        <v>10</v>
      </c>
      <c r="B188" t="s">
        <v>179</v>
      </c>
      <c r="C188" t="s">
        <v>61</v>
      </c>
      <c r="D188" t="s">
        <v>59</v>
      </c>
      <c r="E188" t="s">
        <v>52</v>
      </c>
      <c r="F188" s="1">
        <v>0.70833333333333337</v>
      </c>
      <c r="G188" s="2">
        <v>4070.9999999999995</v>
      </c>
      <c r="H188" s="11">
        <f t="shared" si="14"/>
        <v>3</v>
      </c>
      <c r="I188" s="11">
        <f t="shared" si="11"/>
        <v>0</v>
      </c>
      <c r="J188" t="s">
        <v>16</v>
      </c>
      <c r="K188" t="s">
        <v>12</v>
      </c>
      <c r="L188" s="13" t="s">
        <v>114</v>
      </c>
      <c r="M188" s="13" t="s">
        <v>114</v>
      </c>
      <c r="P188" s="7" t="str">
        <f t="shared" si="12"/>
        <v>SKN St. PöltenLASK4071</v>
      </c>
      <c r="Q188" s="7" t="str">
        <f t="shared" si="13"/>
        <v>LASKSKN St. Pölten4071</v>
      </c>
      <c r="R188">
        <f>IF(P188&lt;&gt;"",COUNTIF(P$2:Q188,P188),"")</f>
        <v>2</v>
      </c>
    </row>
    <row r="189" spans="1:18" hidden="1" x14ac:dyDescent="0.3">
      <c r="A189" t="s">
        <v>10</v>
      </c>
      <c r="B189" t="s">
        <v>180</v>
      </c>
      <c r="C189" t="s">
        <v>61</v>
      </c>
      <c r="D189" t="s">
        <v>59</v>
      </c>
      <c r="E189" t="s">
        <v>52</v>
      </c>
      <c r="F189" s="1">
        <v>0.70833333333333337</v>
      </c>
      <c r="G189" s="2">
        <v>9218</v>
      </c>
      <c r="H189" s="11">
        <f t="shared" si="14"/>
        <v>7</v>
      </c>
      <c r="I189" s="11">
        <f t="shared" si="11"/>
        <v>0</v>
      </c>
      <c r="J189" t="s">
        <v>17</v>
      </c>
      <c r="K189" t="s">
        <v>16</v>
      </c>
      <c r="L189" s="13" t="s">
        <v>111</v>
      </c>
      <c r="M189" s="13" t="s">
        <v>111</v>
      </c>
      <c r="P189" s="7" t="str">
        <f t="shared" si="12"/>
        <v>SK Sturm GrazSKN St. Pölten9218</v>
      </c>
      <c r="Q189" s="7" t="str">
        <f t="shared" si="13"/>
        <v>SKN St. PöltenSK Sturm Graz9218</v>
      </c>
      <c r="R189">
        <f>IF(P189&lt;&gt;"",COUNTIF(P$2:Q189,P189),"")</f>
        <v>2</v>
      </c>
    </row>
    <row r="190" spans="1:18" x14ac:dyDescent="0.3">
      <c r="A190" t="s">
        <v>10</v>
      </c>
      <c r="B190" s="3" t="s">
        <v>181</v>
      </c>
      <c r="C190" t="s">
        <v>61</v>
      </c>
      <c r="D190" t="s">
        <v>59</v>
      </c>
      <c r="E190" t="s">
        <v>56</v>
      </c>
      <c r="F190" s="1">
        <v>0.60416666666666663</v>
      </c>
      <c r="G190" s="2">
        <v>2700</v>
      </c>
      <c r="H190" s="11">
        <f t="shared" si="14"/>
        <v>15</v>
      </c>
      <c r="I190" s="11">
        <f t="shared" si="11"/>
        <v>0</v>
      </c>
      <c r="J190" t="s">
        <v>16</v>
      </c>
      <c r="K190" t="s">
        <v>89</v>
      </c>
      <c r="L190" s="13" t="s">
        <v>114</v>
      </c>
      <c r="M190" s="13" t="s">
        <v>111</v>
      </c>
      <c r="P190" s="7" t="str">
        <f t="shared" si="12"/>
        <v>SKN St. PöltenFC Wacker Innsbruck2700</v>
      </c>
      <c r="Q190" s="7" t="str">
        <f t="shared" si="13"/>
        <v>FC Wacker InnsbruckSKN St. Pölten2700</v>
      </c>
      <c r="R190">
        <f>IF(P190&lt;&gt;"",COUNTIF(P$2:Q190,P190),"")</f>
        <v>1</v>
      </c>
    </row>
    <row r="191" spans="1:18" hidden="1" x14ac:dyDescent="0.3">
      <c r="A191" t="s">
        <v>10</v>
      </c>
      <c r="B191" t="s">
        <v>134</v>
      </c>
      <c r="C191" t="s">
        <v>61</v>
      </c>
      <c r="D191" t="s">
        <v>60</v>
      </c>
      <c r="E191" t="s">
        <v>52</v>
      </c>
      <c r="F191" s="1">
        <v>0.70833333333333337</v>
      </c>
      <c r="G191" s="2">
        <v>9025</v>
      </c>
      <c r="H191" s="11">
        <f t="shared" si="14"/>
        <v>6</v>
      </c>
      <c r="I191" s="11">
        <f t="shared" si="11"/>
        <v>0</v>
      </c>
      <c r="J191" t="s">
        <v>21</v>
      </c>
      <c r="K191" t="s">
        <v>16</v>
      </c>
      <c r="L191" s="13" t="s">
        <v>114</v>
      </c>
      <c r="M191" s="13" t="s">
        <v>111</v>
      </c>
      <c r="P191" s="7" t="str">
        <f t="shared" si="12"/>
        <v>FK Austria WienSKN St. Pölten9025</v>
      </c>
      <c r="Q191" s="7" t="str">
        <f t="shared" si="13"/>
        <v>SKN St. PöltenFK Austria Wien9025</v>
      </c>
      <c r="R191">
        <f>IF(P191&lt;&gt;"",COUNTIF(P$2:Q191,P191),"")</f>
        <v>2</v>
      </c>
    </row>
    <row r="192" spans="1:18" x14ac:dyDescent="0.3">
      <c r="A192" t="s">
        <v>10</v>
      </c>
      <c r="B192" s="3" t="s">
        <v>232</v>
      </c>
      <c r="C192" t="s">
        <v>61</v>
      </c>
      <c r="D192" t="s">
        <v>60</v>
      </c>
      <c r="E192" t="s">
        <v>52</v>
      </c>
      <c r="F192" s="1">
        <v>0.70833333333333337</v>
      </c>
      <c r="G192" s="2">
        <v>2143</v>
      </c>
      <c r="H192" s="11">
        <f t="shared" si="14"/>
        <v>7</v>
      </c>
      <c r="I192" s="11">
        <f t="shared" si="11"/>
        <v>0</v>
      </c>
      <c r="J192" t="s">
        <v>16</v>
      </c>
      <c r="K192" t="s">
        <v>14</v>
      </c>
      <c r="L192" s="13" t="s">
        <v>114</v>
      </c>
      <c r="M192" s="13" t="s">
        <v>115</v>
      </c>
      <c r="P192" s="7" t="str">
        <f t="shared" si="12"/>
        <v>SKN St. PöltenSC Rheindorf Altach2143</v>
      </c>
      <c r="Q192" s="7" t="str">
        <f t="shared" si="13"/>
        <v>SC Rheindorf AltachSKN St. Pölten2143</v>
      </c>
      <c r="R192">
        <f>IF(P192&lt;&gt;"",COUNTIF(P$2:Q192,P192),"")</f>
        <v>1</v>
      </c>
    </row>
    <row r="193" spans="1:18" hidden="1" x14ac:dyDescent="0.3">
      <c r="A193" t="s">
        <v>10</v>
      </c>
      <c r="B193" t="s">
        <v>136</v>
      </c>
      <c r="C193" t="s">
        <v>61</v>
      </c>
      <c r="D193" t="s">
        <v>60</v>
      </c>
      <c r="E193" t="s">
        <v>56</v>
      </c>
      <c r="F193" s="1">
        <v>0.60416666666666663</v>
      </c>
      <c r="G193" s="2">
        <v>5727</v>
      </c>
      <c r="H193" s="11">
        <f t="shared" si="14"/>
        <v>8</v>
      </c>
      <c r="I193" s="11">
        <f t="shared" si="11"/>
        <v>0</v>
      </c>
      <c r="J193" t="s">
        <v>33</v>
      </c>
      <c r="K193" t="s">
        <v>16</v>
      </c>
      <c r="L193" s="13" t="s">
        <v>145</v>
      </c>
      <c r="M193" s="13" t="s">
        <v>115</v>
      </c>
      <c r="P193" s="7" t="str">
        <f t="shared" si="12"/>
        <v>Red Bull SalzburgSKN St. Pölten5727</v>
      </c>
      <c r="Q193" s="7" t="str">
        <f t="shared" si="13"/>
        <v>SKN St. PöltenRed Bull Salzburg5727</v>
      </c>
      <c r="R193">
        <f>IF(P193&lt;&gt;"",COUNTIF(P$2:Q193,P193),"")</f>
        <v>2</v>
      </c>
    </row>
    <row r="194" spans="1:18" hidden="1" x14ac:dyDescent="0.3">
      <c r="A194" t="s">
        <v>8</v>
      </c>
      <c r="B194" t="s">
        <v>249</v>
      </c>
      <c r="C194" t="s">
        <v>139</v>
      </c>
      <c r="D194" t="s">
        <v>62</v>
      </c>
      <c r="E194" t="s">
        <v>52</v>
      </c>
      <c r="F194" s="1">
        <v>0.5</v>
      </c>
      <c r="G194" s="2">
        <v>5328</v>
      </c>
      <c r="H194" s="11">
        <f t="shared" si="14"/>
        <v>62</v>
      </c>
      <c r="I194" s="11">
        <f t="shared" ref="I194:I257" si="15">IF(OR(L194=".",M194="."),"1",0)</f>
        <v>0</v>
      </c>
      <c r="J194" t="s">
        <v>12</v>
      </c>
      <c r="K194" t="s">
        <v>16</v>
      </c>
      <c r="L194" s="13" t="s">
        <v>137</v>
      </c>
      <c r="M194" s="13" t="s">
        <v>111</v>
      </c>
      <c r="P194" s="7" t="str">
        <f t="shared" ref="P194:P257" si="16">J194&amp;K194&amp;G194</f>
        <v>LASKSKN St. Pölten5328</v>
      </c>
      <c r="Q194" s="7" t="str">
        <f t="shared" ref="Q194:Q257" si="17">K194&amp;J194&amp;G194</f>
        <v>SKN St. PöltenLASK5328</v>
      </c>
      <c r="R194">
        <f>IF(P194&lt;&gt;"",COUNTIF(P$2:Q194,P194),"")</f>
        <v>2</v>
      </c>
    </row>
    <row r="195" spans="1:18" x14ac:dyDescent="0.3">
      <c r="A195" t="s">
        <v>10</v>
      </c>
      <c r="B195" s="3" t="s">
        <v>184</v>
      </c>
      <c r="C195" t="s">
        <v>139</v>
      </c>
      <c r="D195" t="s">
        <v>62</v>
      </c>
      <c r="E195" t="s">
        <v>56</v>
      </c>
      <c r="F195" s="1">
        <v>0.60416666666666663</v>
      </c>
      <c r="G195" s="2">
        <v>1965</v>
      </c>
      <c r="H195" s="11">
        <f t="shared" si="14"/>
        <v>8</v>
      </c>
      <c r="I195" s="11">
        <f t="shared" si="15"/>
        <v>0</v>
      </c>
      <c r="J195" t="s">
        <v>80</v>
      </c>
      <c r="K195" t="s">
        <v>16</v>
      </c>
      <c r="L195" s="13" t="s">
        <v>115</v>
      </c>
      <c r="M195" s="13" t="s">
        <v>115</v>
      </c>
      <c r="P195" s="7" t="str">
        <f t="shared" si="16"/>
        <v>TSV HartbergSKN St. Pölten1965</v>
      </c>
      <c r="Q195" s="7" t="str">
        <f t="shared" si="17"/>
        <v>SKN St. PöltenTSV Hartberg1965</v>
      </c>
      <c r="R195">
        <f>IF(P195&lt;&gt;"",COUNTIF(P$2:Q195,P195),"")</f>
        <v>1</v>
      </c>
    </row>
    <row r="196" spans="1:18" x14ac:dyDescent="0.3">
      <c r="A196" t="s">
        <v>10</v>
      </c>
      <c r="B196" s="3" t="s">
        <v>237</v>
      </c>
      <c r="C196" t="s">
        <v>139</v>
      </c>
      <c r="D196" t="s">
        <v>63</v>
      </c>
      <c r="E196" t="s">
        <v>52</v>
      </c>
      <c r="F196" s="1">
        <v>0.70833333333333337</v>
      </c>
      <c r="G196" s="2">
        <v>7195</v>
      </c>
      <c r="H196" s="11">
        <f t="shared" si="14"/>
        <v>6</v>
      </c>
      <c r="I196" s="11">
        <f t="shared" si="15"/>
        <v>0</v>
      </c>
      <c r="J196" t="s">
        <v>16</v>
      </c>
      <c r="K196" t="s">
        <v>18</v>
      </c>
      <c r="L196" s="13" t="s">
        <v>111</v>
      </c>
      <c r="M196" s="13" t="s">
        <v>112</v>
      </c>
      <c r="P196" s="7" t="str">
        <f t="shared" si="16"/>
        <v>SKN St. PöltenSK Rapid Wien7195</v>
      </c>
      <c r="Q196" s="7" t="str">
        <f t="shared" si="17"/>
        <v>SK Rapid WienSKN St. Pölten7195</v>
      </c>
      <c r="R196">
        <f>IF(P196&lt;&gt;"",COUNTIF(P$2:Q196,P196),"")</f>
        <v>1</v>
      </c>
    </row>
    <row r="197" spans="1:18" x14ac:dyDescent="0.3">
      <c r="A197" t="s">
        <v>10</v>
      </c>
      <c r="B197" s="3" t="s">
        <v>142</v>
      </c>
      <c r="C197" t="s">
        <v>139</v>
      </c>
      <c r="D197" t="s">
        <v>63</v>
      </c>
      <c r="E197" t="s">
        <v>56</v>
      </c>
      <c r="F197" s="1">
        <v>0.70833333333333337</v>
      </c>
      <c r="G197" s="2">
        <v>2350</v>
      </c>
      <c r="H197" s="11">
        <f t="shared" si="14"/>
        <v>8</v>
      </c>
      <c r="I197" s="11">
        <f t="shared" si="15"/>
        <v>0</v>
      </c>
      <c r="J197" t="s">
        <v>13</v>
      </c>
      <c r="K197" t="s">
        <v>16</v>
      </c>
      <c r="L197" s="13" t="s">
        <v>124</v>
      </c>
      <c r="M197" s="13" t="s">
        <v>114</v>
      </c>
      <c r="P197" s="7" t="str">
        <f t="shared" si="16"/>
        <v>FC Admira Wacker MödlingSKN St. Pölten2350</v>
      </c>
      <c r="Q197" s="7" t="str">
        <f t="shared" si="17"/>
        <v>SKN St. PöltenFC Admira Wacker Mödling2350</v>
      </c>
      <c r="R197">
        <f>IF(P197&lt;&gt;"",COUNTIF(P$2:Q197,P197),"")</f>
        <v>1</v>
      </c>
    </row>
    <row r="198" spans="1:18" x14ac:dyDescent="0.3">
      <c r="A198" t="s">
        <v>10</v>
      </c>
      <c r="B198" s="3" t="s">
        <v>143</v>
      </c>
      <c r="C198" t="s">
        <v>139</v>
      </c>
      <c r="D198" t="s">
        <v>63</v>
      </c>
      <c r="E198" t="s">
        <v>56</v>
      </c>
      <c r="F198" s="1">
        <v>0.70833333333333337</v>
      </c>
      <c r="G198" s="2">
        <v>3041</v>
      </c>
      <c r="H198" s="11">
        <f t="shared" si="14"/>
        <v>7</v>
      </c>
      <c r="I198" s="11">
        <f t="shared" si="15"/>
        <v>0</v>
      </c>
      <c r="J198" t="s">
        <v>16</v>
      </c>
      <c r="K198" t="s">
        <v>20</v>
      </c>
      <c r="L198" s="13" t="s">
        <v>111</v>
      </c>
      <c r="M198" s="13" t="s">
        <v>115</v>
      </c>
      <c r="P198" s="7" t="str">
        <f t="shared" si="16"/>
        <v>SKN St. PöltenSV Mattersburg3041</v>
      </c>
      <c r="Q198" s="7" t="str">
        <f t="shared" si="17"/>
        <v>SV MattersburgSKN St. Pölten3041</v>
      </c>
      <c r="R198">
        <f>IF(P198&lt;&gt;"",COUNTIF(P$2:Q198,P198),"")</f>
        <v>1</v>
      </c>
    </row>
    <row r="199" spans="1:18" hidden="1" x14ac:dyDescent="0.3">
      <c r="A199" t="s">
        <v>10</v>
      </c>
      <c r="B199" t="s">
        <v>144</v>
      </c>
      <c r="C199" t="s">
        <v>139</v>
      </c>
      <c r="D199" t="s">
        <v>63</v>
      </c>
      <c r="E199" t="s">
        <v>56</v>
      </c>
      <c r="F199" s="1">
        <v>0.60416666666666663</v>
      </c>
      <c r="G199" s="2">
        <v>8567</v>
      </c>
      <c r="H199" s="11">
        <f t="shared" si="14"/>
        <v>14</v>
      </c>
      <c r="I199" s="11">
        <f t="shared" si="15"/>
        <v>0</v>
      </c>
      <c r="J199" t="s">
        <v>17</v>
      </c>
      <c r="K199" t="s">
        <v>16</v>
      </c>
      <c r="L199" s="13" t="s">
        <v>111</v>
      </c>
      <c r="M199" s="13" t="s">
        <v>115</v>
      </c>
      <c r="P199" s="7" t="str">
        <f t="shared" si="16"/>
        <v>SK Sturm GrazSKN St. Pölten8567</v>
      </c>
      <c r="Q199" s="7" t="str">
        <f t="shared" si="17"/>
        <v>SKN St. PöltenSK Sturm Graz8567</v>
      </c>
      <c r="R199">
        <f>IF(P199&lt;&gt;"",COUNTIF(P$2:Q199,P199),"")</f>
        <v>2</v>
      </c>
    </row>
    <row r="200" spans="1:18" x14ac:dyDescent="0.3">
      <c r="A200" t="s">
        <v>10</v>
      </c>
      <c r="B200" s="3" t="s">
        <v>146</v>
      </c>
      <c r="C200" t="s">
        <v>139</v>
      </c>
      <c r="D200" t="s">
        <v>64</v>
      </c>
      <c r="E200" t="s">
        <v>56</v>
      </c>
      <c r="F200" s="1">
        <v>0.60416666666666663</v>
      </c>
      <c r="G200" s="2">
        <v>2277</v>
      </c>
      <c r="H200" s="11">
        <f t="shared" si="14"/>
        <v>7</v>
      </c>
      <c r="I200" s="11">
        <f t="shared" si="15"/>
        <v>0</v>
      </c>
      <c r="J200" t="s">
        <v>16</v>
      </c>
      <c r="K200" t="s">
        <v>11</v>
      </c>
      <c r="L200" s="13" t="s">
        <v>115</v>
      </c>
      <c r="M200" s="13" t="s">
        <v>124</v>
      </c>
      <c r="P200" s="7" t="str">
        <f t="shared" si="16"/>
        <v>SKN St. PöltenWolfsberger AC2277</v>
      </c>
      <c r="Q200" s="7" t="str">
        <f t="shared" si="17"/>
        <v>Wolfsberger ACSKN St. Pölten2277</v>
      </c>
      <c r="R200">
        <f>IF(P200&lt;&gt;"",COUNTIF(P$2:Q200,P200),"")</f>
        <v>1</v>
      </c>
    </row>
    <row r="201" spans="1:18" hidden="1" x14ac:dyDescent="0.3">
      <c r="A201" t="s">
        <v>10</v>
      </c>
      <c r="B201" t="s">
        <v>147</v>
      </c>
      <c r="C201" t="s">
        <v>139</v>
      </c>
      <c r="D201" t="s">
        <v>64</v>
      </c>
      <c r="E201" t="s">
        <v>56</v>
      </c>
      <c r="F201" s="1">
        <v>0.60416666666666663</v>
      </c>
      <c r="G201" s="2">
        <v>5187</v>
      </c>
      <c r="H201" s="11">
        <f t="shared" si="14"/>
        <v>7</v>
      </c>
      <c r="I201" s="11">
        <f t="shared" si="15"/>
        <v>0</v>
      </c>
      <c r="J201" t="s">
        <v>12</v>
      </c>
      <c r="K201" t="s">
        <v>16</v>
      </c>
      <c r="L201" s="13" t="s">
        <v>111</v>
      </c>
      <c r="M201" s="13" t="s">
        <v>111</v>
      </c>
      <c r="P201" s="7" t="str">
        <f t="shared" si="16"/>
        <v>LASKSKN St. Pölten5187</v>
      </c>
      <c r="Q201" s="7" t="str">
        <f t="shared" si="17"/>
        <v>SKN St. PöltenLASK5187</v>
      </c>
      <c r="R201">
        <f>IF(P201&lt;&gt;"",COUNTIF(P$2:Q201,P201),"")</f>
        <v>2</v>
      </c>
    </row>
    <row r="202" spans="1:18" hidden="1" x14ac:dyDescent="0.3">
      <c r="A202" t="s">
        <v>10</v>
      </c>
      <c r="B202" t="s">
        <v>148</v>
      </c>
      <c r="C202" t="s">
        <v>139</v>
      </c>
      <c r="D202" t="s">
        <v>64</v>
      </c>
      <c r="E202" t="s">
        <v>56</v>
      </c>
      <c r="F202" s="1">
        <v>0.60416666666666663</v>
      </c>
      <c r="G202" s="2">
        <v>3514</v>
      </c>
      <c r="H202" s="11">
        <f t="shared" si="14"/>
        <v>7</v>
      </c>
      <c r="I202" s="11">
        <f t="shared" si="15"/>
        <v>0</v>
      </c>
      <c r="J202" t="s">
        <v>16</v>
      </c>
      <c r="K202" t="s">
        <v>33</v>
      </c>
      <c r="L202" s="13" t="s">
        <v>115</v>
      </c>
      <c r="M202" s="13" t="s">
        <v>115</v>
      </c>
      <c r="P202" s="7" t="str">
        <f t="shared" si="16"/>
        <v>SKN St. PöltenRed Bull Salzburg3514</v>
      </c>
      <c r="Q202" s="7" t="str">
        <f t="shared" si="17"/>
        <v>Red Bull SalzburgSKN St. Pölten3514</v>
      </c>
      <c r="R202">
        <f>IF(P202&lt;&gt;"",COUNTIF(P$2:Q202,P202),"")</f>
        <v>2</v>
      </c>
    </row>
    <row r="203" spans="1:18" hidden="1" x14ac:dyDescent="0.3">
      <c r="A203" t="s">
        <v>10</v>
      </c>
      <c r="B203" t="s">
        <v>149</v>
      </c>
      <c r="C203" t="s">
        <v>139</v>
      </c>
      <c r="D203" t="s">
        <v>64</v>
      </c>
      <c r="E203" t="s">
        <v>53</v>
      </c>
      <c r="F203" s="1">
        <v>0.79166666666666663</v>
      </c>
      <c r="G203" s="2">
        <v>7850</v>
      </c>
      <c r="H203" s="11">
        <f t="shared" si="14"/>
        <v>3</v>
      </c>
      <c r="I203" s="11">
        <f t="shared" si="15"/>
        <v>0</v>
      </c>
      <c r="J203" t="s">
        <v>21</v>
      </c>
      <c r="K203" t="s">
        <v>16</v>
      </c>
      <c r="L203" s="13" t="s">
        <v>114</v>
      </c>
      <c r="M203" s="13" t="s">
        <v>114</v>
      </c>
      <c r="P203" s="7" t="str">
        <f t="shared" si="16"/>
        <v>FK Austria WienSKN St. Pölten7850</v>
      </c>
      <c r="Q203" s="7" t="str">
        <f t="shared" si="17"/>
        <v>SKN St. PöltenFK Austria Wien7850</v>
      </c>
      <c r="R203">
        <f>IF(P203&lt;&gt;"",COUNTIF(P$2:Q203,P203),"")</f>
        <v>2</v>
      </c>
    </row>
    <row r="204" spans="1:18" hidden="1" x14ac:dyDescent="0.3">
      <c r="A204" t="s">
        <v>10</v>
      </c>
      <c r="B204" t="s">
        <v>150</v>
      </c>
      <c r="C204" t="s">
        <v>139</v>
      </c>
      <c r="D204" t="s">
        <v>64</v>
      </c>
      <c r="E204" t="s">
        <v>56</v>
      </c>
      <c r="F204" s="1">
        <v>0.60416666666666663</v>
      </c>
      <c r="G204" s="2">
        <v>4019.9999999999995</v>
      </c>
      <c r="H204" s="11">
        <f t="shared" si="14"/>
        <v>4</v>
      </c>
      <c r="I204" s="11">
        <f t="shared" si="15"/>
        <v>0</v>
      </c>
      <c r="J204" t="s">
        <v>16</v>
      </c>
      <c r="K204" t="s">
        <v>21</v>
      </c>
      <c r="L204" s="13" t="s">
        <v>115</v>
      </c>
      <c r="M204" s="13" t="s">
        <v>114</v>
      </c>
      <c r="P204" s="7" t="str">
        <f t="shared" si="16"/>
        <v>SKN St. PöltenFK Austria Wien4020</v>
      </c>
      <c r="Q204" s="7" t="str">
        <f t="shared" si="17"/>
        <v>FK Austria WienSKN St. Pölten4020</v>
      </c>
      <c r="R204">
        <f>IF(P204&lt;&gt;"",COUNTIF(P$2:Q204,P204),"")</f>
        <v>2</v>
      </c>
    </row>
    <row r="205" spans="1:18" hidden="1" x14ac:dyDescent="0.3">
      <c r="A205" t="s">
        <v>10</v>
      </c>
      <c r="B205" t="s">
        <v>151</v>
      </c>
      <c r="C205" t="s">
        <v>139</v>
      </c>
      <c r="D205" t="s">
        <v>65</v>
      </c>
      <c r="E205" t="s">
        <v>56</v>
      </c>
      <c r="F205" s="1">
        <v>0.60416666666666663</v>
      </c>
      <c r="G205" s="2">
        <v>3337</v>
      </c>
      <c r="H205" s="11">
        <f t="shared" si="14"/>
        <v>7</v>
      </c>
      <c r="I205" s="11">
        <f t="shared" si="15"/>
        <v>0</v>
      </c>
      <c r="J205" t="s">
        <v>16</v>
      </c>
      <c r="K205" t="s">
        <v>17</v>
      </c>
      <c r="L205" s="13" t="s">
        <v>111</v>
      </c>
      <c r="M205" s="13" t="s">
        <v>115</v>
      </c>
      <c r="P205" s="7" t="str">
        <f t="shared" si="16"/>
        <v>SKN St. PöltenSK Sturm Graz3337</v>
      </c>
      <c r="Q205" s="7" t="str">
        <f t="shared" si="17"/>
        <v>SK Sturm GrazSKN St. Pölten3337</v>
      </c>
      <c r="R205">
        <f>IF(P205&lt;&gt;"",COUNTIF(P$2:Q205,P205),"")</f>
        <v>2</v>
      </c>
    </row>
    <row r="206" spans="1:18" x14ac:dyDescent="0.3">
      <c r="A206" t="s">
        <v>10</v>
      </c>
      <c r="B206" s="3" t="s">
        <v>152</v>
      </c>
      <c r="C206" t="s">
        <v>139</v>
      </c>
      <c r="D206" t="s">
        <v>65</v>
      </c>
      <c r="E206" t="s">
        <v>56</v>
      </c>
      <c r="F206" s="1">
        <v>0.60416666666666663</v>
      </c>
      <c r="G206" s="2">
        <v>2916</v>
      </c>
      <c r="H206" s="11">
        <f t="shared" si="14"/>
        <v>7</v>
      </c>
      <c r="I206" s="11">
        <f t="shared" si="15"/>
        <v>0</v>
      </c>
      <c r="J206" t="s">
        <v>11</v>
      </c>
      <c r="K206" t="s">
        <v>16</v>
      </c>
      <c r="L206" s="13" t="s">
        <v>112</v>
      </c>
      <c r="M206" s="13" t="s">
        <v>111</v>
      </c>
      <c r="P206" s="7" t="str">
        <f t="shared" si="16"/>
        <v>Wolfsberger ACSKN St. Pölten2916</v>
      </c>
      <c r="Q206" s="7" t="str">
        <f t="shared" si="17"/>
        <v>SKN St. PöltenWolfsberger AC2916</v>
      </c>
      <c r="R206">
        <f>IF(P206&lt;&gt;"",COUNTIF(P$2:Q206,P206),"")</f>
        <v>1</v>
      </c>
    </row>
    <row r="207" spans="1:18" hidden="1" x14ac:dyDescent="0.3">
      <c r="B207"/>
      <c r="F207" s="1"/>
      <c r="G207" s="2"/>
      <c r="H207" s="11"/>
      <c r="I207" s="11">
        <f t="shared" si="15"/>
        <v>0</v>
      </c>
      <c r="L207" s="9"/>
      <c r="M207" s="9"/>
      <c r="P207" s="7" t="str">
        <f t="shared" si="16"/>
        <v/>
      </c>
      <c r="Q207" s="7" t="str">
        <f t="shared" si="17"/>
        <v/>
      </c>
      <c r="R207" t="str">
        <f>IF(P207&lt;&gt;"",COUNTIF(P$2:Q207,P207),"")</f>
        <v/>
      </c>
    </row>
    <row r="208" spans="1:18" hidden="1" x14ac:dyDescent="0.3">
      <c r="B208"/>
      <c r="F208" s="1"/>
      <c r="G208" s="2"/>
      <c r="H208" s="11"/>
      <c r="I208" s="11">
        <f t="shared" si="15"/>
        <v>0</v>
      </c>
      <c r="L208" s="9"/>
      <c r="M208" s="9"/>
      <c r="P208" s="7" t="str">
        <f t="shared" si="16"/>
        <v/>
      </c>
      <c r="Q208" s="7" t="str">
        <f t="shared" si="17"/>
        <v/>
      </c>
      <c r="R208" t="str">
        <f>IF(P208&lt;&gt;"",COUNTIF(P$2:Q208,P208),"")</f>
        <v/>
      </c>
    </row>
    <row r="209" spans="1:18" x14ac:dyDescent="0.3">
      <c r="A209" t="s">
        <v>8</v>
      </c>
      <c r="B209" s="3" t="s">
        <v>167</v>
      </c>
      <c r="C209" t="s">
        <v>61</v>
      </c>
      <c r="D209" t="s">
        <v>50</v>
      </c>
      <c r="E209" t="s">
        <v>52</v>
      </c>
      <c r="F209" s="1">
        <v>0.75</v>
      </c>
      <c r="G209" s="2">
        <v>600</v>
      </c>
      <c r="H209" s="11">
        <v>45</v>
      </c>
      <c r="I209" s="11">
        <f t="shared" si="15"/>
        <v>0</v>
      </c>
      <c r="J209" t="s">
        <v>82</v>
      </c>
      <c r="K209" t="s">
        <v>11</v>
      </c>
      <c r="L209" s="13" t="s">
        <v>115</v>
      </c>
      <c r="M209" s="13" t="s">
        <v>114</v>
      </c>
      <c r="P209" s="7" t="str">
        <f t="shared" si="16"/>
        <v>Union GurtenWolfsberger AC600</v>
      </c>
      <c r="Q209" s="7" t="str">
        <f t="shared" si="17"/>
        <v>Wolfsberger ACUnion Gurten600</v>
      </c>
      <c r="R209">
        <f>IF(P209&lt;&gt;"",COUNTIF(P$2:Q209,P209),"")</f>
        <v>1</v>
      </c>
    </row>
    <row r="210" spans="1:18" hidden="1" x14ac:dyDescent="0.3">
      <c r="A210" t="s">
        <v>10</v>
      </c>
      <c r="B210" t="s">
        <v>217</v>
      </c>
      <c r="C210" t="s">
        <v>61</v>
      </c>
      <c r="D210" t="s">
        <v>50</v>
      </c>
      <c r="E210" t="s">
        <v>56</v>
      </c>
      <c r="F210" s="1">
        <v>0.70833333333333337</v>
      </c>
      <c r="G210" s="2">
        <v>2786</v>
      </c>
      <c r="H210" s="11">
        <f t="shared" ref="H210:H241" si="18">B210-B209</f>
        <v>8</v>
      </c>
      <c r="I210" s="11">
        <f t="shared" si="15"/>
        <v>0</v>
      </c>
      <c r="J210" t="s">
        <v>16</v>
      </c>
      <c r="K210" t="s">
        <v>11</v>
      </c>
      <c r="L210" s="13" t="s">
        <v>112</v>
      </c>
      <c r="M210" s="13" t="s">
        <v>124</v>
      </c>
      <c r="P210" s="7" t="str">
        <f t="shared" si="16"/>
        <v>SKN St. PöltenWolfsberger AC2786</v>
      </c>
      <c r="Q210" s="7" t="str">
        <f t="shared" si="17"/>
        <v>Wolfsberger ACSKN St. Pölten2786</v>
      </c>
      <c r="R210">
        <f>IF(P210&lt;&gt;"",COUNTIF(P$2:Q210,P210),"")</f>
        <v>2</v>
      </c>
    </row>
    <row r="211" spans="1:18" hidden="1" x14ac:dyDescent="0.3">
      <c r="A211" t="s">
        <v>10</v>
      </c>
      <c r="B211" t="s">
        <v>117</v>
      </c>
      <c r="C211" t="s">
        <v>61</v>
      </c>
      <c r="D211" t="s">
        <v>54</v>
      </c>
      <c r="E211" t="s">
        <v>56</v>
      </c>
      <c r="F211" s="1">
        <v>0.72916666666666663</v>
      </c>
      <c r="G211" s="2">
        <v>4727</v>
      </c>
      <c r="H211" s="11">
        <f t="shared" si="18"/>
        <v>7</v>
      </c>
      <c r="I211" s="11">
        <f t="shared" si="15"/>
        <v>0</v>
      </c>
      <c r="J211" t="s">
        <v>11</v>
      </c>
      <c r="K211" t="s">
        <v>21</v>
      </c>
      <c r="L211" s="13" t="s">
        <v>115</v>
      </c>
      <c r="M211" s="13" t="s">
        <v>111</v>
      </c>
      <c r="P211" s="7" t="str">
        <f t="shared" si="16"/>
        <v>Wolfsberger ACFK Austria Wien4727</v>
      </c>
      <c r="Q211" s="7" t="str">
        <f t="shared" si="17"/>
        <v>FK Austria WienWolfsberger AC4727</v>
      </c>
      <c r="R211">
        <f>IF(P211&lt;&gt;"",COUNTIF(P$2:Q211,P211),"")</f>
        <v>2</v>
      </c>
    </row>
    <row r="212" spans="1:18" x14ac:dyDescent="0.3">
      <c r="A212" t="s">
        <v>10</v>
      </c>
      <c r="B212" s="3" t="s">
        <v>173</v>
      </c>
      <c r="C212" t="s">
        <v>61</v>
      </c>
      <c r="D212" t="s">
        <v>54</v>
      </c>
      <c r="E212" t="s">
        <v>56</v>
      </c>
      <c r="F212" s="1">
        <v>0.70833333333333337</v>
      </c>
      <c r="G212" s="2">
        <v>14800</v>
      </c>
      <c r="H212" s="11">
        <f t="shared" si="18"/>
        <v>7</v>
      </c>
      <c r="I212" s="11">
        <f t="shared" si="15"/>
        <v>0</v>
      </c>
      <c r="J212" t="s">
        <v>18</v>
      </c>
      <c r="K212" t="s">
        <v>11</v>
      </c>
      <c r="L212" s="13" t="s">
        <v>111</v>
      </c>
      <c r="M212" s="13" t="s">
        <v>111</v>
      </c>
      <c r="P212" s="7" t="str">
        <f t="shared" si="16"/>
        <v>SK Rapid WienWolfsberger AC14800</v>
      </c>
      <c r="Q212" s="7" t="str">
        <f t="shared" si="17"/>
        <v>Wolfsberger ACSK Rapid Wien14800</v>
      </c>
      <c r="R212">
        <f>IF(P212&lt;&gt;"",COUNTIF(P$2:Q212,P212),"")</f>
        <v>1</v>
      </c>
    </row>
    <row r="213" spans="1:18" x14ac:dyDescent="0.3">
      <c r="A213" t="s">
        <v>10</v>
      </c>
      <c r="B213" s="3" t="s">
        <v>220</v>
      </c>
      <c r="C213" t="s">
        <v>61</v>
      </c>
      <c r="D213" t="s">
        <v>54</v>
      </c>
      <c r="E213" t="s">
        <v>52</v>
      </c>
      <c r="F213" s="1">
        <v>0.70833333333333337</v>
      </c>
      <c r="G213" s="2">
        <v>2200</v>
      </c>
      <c r="H213" s="11">
        <f t="shared" si="18"/>
        <v>6</v>
      </c>
      <c r="I213" s="11">
        <f t="shared" si="15"/>
        <v>0</v>
      </c>
      <c r="J213" t="s">
        <v>20</v>
      </c>
      <c r="K213" t="s">
        <v>11</v>
      </c>
      <c r="L213" s="13" t="s">
        <v>111</v>
      </c>
      <c r="M213" s="13" t="s">
        <v>137</v>
      </c>
      <c r="P213" s="7" t="str">
        <f t="shared" si="16"/>
        <v>SV MattersburgWolfsberger AC2200</v>
      </c>
      <c r="Q213" s="7" t="str">
        <f t="shared" si="17"/>
        <v>Wolfsberger ACSV Mattersburg2200</v>
      </c>
      <c r="R213">
        <f>IF(P213&lt;&gt;"",COUNTIF(P$2:Q213,P213),"")</f>
        <v>1</v>
      </c>
    </row>
    <row r="214" spans="1:18" hidden="1" x14ac:dyDescent="0.3">
      <c r="A214" t="s">
        <v>10</v>
      </c>
      <c r="B214" t="s">
        <v>120</v>
      </c>
      <c r="C214" t="s">
        <v>61</v>
      </c>
      <c r="D214" t="s">
        <v>54</v>
      </c>
      <c r="E214" t="s">
        <v>52</v>
      </c>
      <c r="F214" s="1">
        <v>0.70833333333333337</v>
      </c>
      <c r="G214" s="2">
        <v>5635</v>
      </c>
      <c r="H214" s="11">
        <f t="shared" si="18"/>
        <v>7</v>
      </c>
      <c r="I214" s="11">
        <f t="shared" si="15"/>
        <v>0</v>
      </c>
      <c r="J214" t="s">
        <v>11</v>
      </c>
      <c r="K214" t="s">
        <v>17</v>
      </c>
      <c r="L214" s="13" t="s">
        <v>115</v>
      </c>
      <c r="M214" s="13" t="s">
        <v>115</v>
      </c>
      <c r="P214" s="7" t="str">
        <f t="shared" si="16"/>
        <v>Wolfsberger ACSK Sturm Graz5635</v>
      </c>
      <c r="Q214" s="7" t="str">
        <f t="shared" si="17"/>
        <v>SK Sturm GrazWolfsberger AC5635</v>
      </c>
      <c r="R214">
        <f>IF(P214&lt;&gt;"",COUNTIF(P$2:Q214,P214),"")</f>
        <v>2</v>
      </c>
    </row>
    <row r="215" spans="1:18" hidden="1" x14ac:dyDescent="0.3">
      <c r="A215" t="s">
        <v>10</v>
      </c>
      <c r="B215" t="s">
        <v>175</v>
      </c>
      <c r="C215" t="s">
        <v>61</v>
      </c>
      <c r="D215" t="s">
        <v>57</v>
      </c>
      <c r="E215" t="s">
        <v>56</v>
      </c>
      <c r="F215" s="1">
        <v>0.70833333333333337</v>
      </c>
      <c r="G215" s="2">
        <v>5119</v>
      </c>
      <c r="H215" s="11">
        <f t="shared" si="18"/>
        <v>8</v>
      </c>
      <c r="I215" s="11">
        <f t="shared" si="15"/>
        <v>0</v>
      </c>
      <c r="J215" t="s">
        <v>12</v>
      </c>
      <c r="K215" t="s">
        <v>11</v>
      </c>
      <c r="L215" s="13" t="s">
        <v>114</v>
      </c>
      <c r="M215" s="13" t="s">
        <v>111</v>
      </c>
      <c r="P215" s="7" t="str">
        <f t="shared" si="16"/>
        <v>LASKWolfsberger AC5119</v>
      </c>
      <c r="Q215" s="7" t="str">
        <f t="shared" si="17"/>
        <v>Wolfsberger ACLASK5119</v>
      </c>
      <c r="R215">
        <f>IF(P215&lt;&gt;"",COUNTIF(P$2:Q215,P215),"")</f>
        <v>2</v>
      </c>
    </row>
    <row r="216" spans="1:18" x14ac:dyDescent="0.3">
      <c r="A216" t="s">
        <v>10</v>
      </c>
      <c r="B216" s="3" t="s">
        <v>122</v>
      </c>
      <c r="C216" t="s">
        <v>61</v>
      </c>
      <c r="D216" t="s">
        <v>57</v>
      </c>
      <c r="E216" t="s">
        <v>56</v>
      </c>
      <c r="F216" s="1">
        <v>0.60416666666666663</v>
      </c>
      <c r="G216" s="2">
        <v>3887</v>
      </c>
      <c r="H216" s="11">
        <f t="shared" si="18"/>
        <v>14</v>
      </c>
      <c r="I216" s="11">
        <f t="shared" si="15"/>
        <v>0</v>
      </c>
      <c r="J216" t="s">
        <v>11</v>
      </c>
      <c r="K216" t="s">
        <v>89</v>
      </c>
      <c r="L216" s="13" t="s">
        <v>124</v>
      </c>
      <c r="M216" s="13" t="s">
        <v>115</v>
      </c>
      <c r="P216" s="7" t="str">
        <f t="shared" si="16"/>
        <v>Wolfsberger ACFC Wacker Innsbruck3887</v>
      </c>
      <c r="Q216" s="7" t="str">
        <f t="shared" si="17"/>
        <v>FC Wacker InnsbruckWolfsberger AC3887</v>
      </c>
      <c r="R216">
        <f>IF(P216&lt;&gt;"",COUNTIF(P$2:Q216,P216),"")</f>
        <v>1</v>
      </c>
    </row>
    <row r="217" spans="1:18" x14ac:dyDescent="0.3">
      <c r="A217" t="s">
        <v>10</v>
      </c>
      <c r="B217" s="3" t="s">
        <v>177</v>
      </c>
      <c r="C217" t="s">
        <v>61</v>
      </c>
      <c r="D217" t="s">
        <v>57</v>
      </c>
      <c r="E217" t="s">
        <v>52</v>
      </c>
      <c r="F217" s="1">
        <v>0.70833333333333337</v>
      </c>
      <c r="G217" s="2">
        <v>3267</v>
      </c>
      <c r="H217" s="11">
        <f t="shared" si="18"/>
        <v>6</v>
      </c>
      <c r="I217" s="11">
        <f t="shared" si="15"/>
        <v>0</v>
      </c>
      <c r="J217" t="s">
        <v>14</v>
      </c>
      <c r="K217" t="s">
        <v>11</v>
      </c>
      <c r="L217" s="13" t="s">
        <v>111</v>
      </c>
      <c r="M217" s="13" t="s">
        <v>115</v>
      </c>
      <c r="P217" s="7" t="str">
        <f t="shared" si="16"/>
        <v>SC Rheindorf AltachWolfsberger AC3267</v>
      </c>
      <c r="Q217" s="7" t="str">
        <f t="shared" si="17"/>
        <v>Wolfsberger ACSC Rheindorf Altach3267</v>
      </c>
      <c r="R217">
        <f>IF(P217&lt;&gt;"",COUNTIF(P$2:Q217,P217),"")</f>
        <v>1</v>
      </c>
    </row>
    <row r="218" spans="1:18" x14ac:dyDescent="0.3">
      <c r="A218" t="s">
        <v>8</v>
      </c>
      <c r="B218" s="3" t="s">
        <v>251</v>
      </c>
      <c r="C218" t="s">
        <v>61</v>
      </c>
      <c r="D218" t="s">
        <v>57</v>
      </c>
      <c r="E218" t="s">
        <v>51</v>
      </c>
      <c r="F218" s="1">
        <v>0.77083333333333337</v>
      </c>
      <c r="G218" s="2">
        <v>2312</v>
      </c>
      <c r="H218" s="11">
        <f t="shared" si="18"/>
        <v>3</v>
      </c>
      <c r="I218" s="11">
        <f t="shared" si="15"/>
        <v>0</v>
      </c>
      <c r="J218" t="s">
        <v>11</v>
      </c>
      <c r="K218" t="s">
        <v>23</v>
      </c>
      <c r="L218" s="13" t="s">
        <v>112</v>
      </c>
      <c r="M218" s="13" t="s">
        <v>111</v>
      </c>
      <c r="P218" s="7" t="str">
        <f t="shared" si="16"/>
        <v>Wolfsberger ACSK Austria Klagenfurt2312</v>
      </c>
      <c r="Q218" s="7" t="str">
        <f t="shared" si="17"/>
        <v>SK Austria KlagenfurtWolfsberger AC2312</v>
      </c>
      <c r="R218">
        <f>IF(P218&lt;&gt;"",COUNTIF(P$2:Q218,P218),"")</f>
        <v>1</v>
      </c>
    </row>
    <row r="219" spans="1:18" hidden="1" x14ac:dyDescent="0.3">
      <c r="A219" t="s">
        <v>10</v>
      </c>
      <c r="B219" t="s">
        <v>224</v>
      </c>
      <c r="C219" t="s">
        <v>61</v>
      </c>
      <c r="D219" t="s">
        <v>57</v>
      </c>
      <c r="E219" t="s">
        <v>52</v>
      </c>
      <c r="F219" s="1">
        <v>0.70833333333333337</v>
      </c>
      <c r="G219" s="2">
        <v>4655</v>
      </c>
      <c r="H219" s="11">
        <f t="shared" si="18"/>
        <v>4</v>
      </c>
      <c r="I219" s="11">
        <f t="shared" si="15"/>
        <v>0</v>
      </c>
      <c r="J219" t="s">
        <v>11</v>
      </c>
      <c r="K219" t="s">
        <v>33</v>
      </c>
      <c r="L219" s="13" t="s">
        <v>115</v>
      </c>
      <c r="M219" s="13" t="s">
        <v>112</v>
      </c>
      <c r="P219" s="7" t="str">
        <f t="shared" si="16"/>
        <v>Wolfsberger ACRed Bull Salzburg4655</v>
      </c>
      <c r="Q219" s="7" t="str">
        <f t="shared" si="17"/>
        <v>Red Bull SalzburgWolfsberger AC4655</v>
      </c>
      <c r="R219">
        <f>IF(P219&lt;&gt;"",COUNTIF(P$2:Q219,P219),"")</f>
        <v>2</v>
      </c>
    </row>
    <row r="220" spans="1:18" x14ac:dyDescent="0.3">
      <c r="A220" t="s">
        <v>10</v>
      </c>
      <c r="B220" s="3" t="s">
        <v>127</v>
      </c>
      <c r="C220" t="s">
        <v>61</v>
      </c>
      <c r="D220" t="s">
        <v>58</v>
      </c>
      <c r="E220" t="s">
        <v>52</v>
      </c>
      <c r="F220" s="1">
        <v>0.70833333333333337</v>
      </c>
      <c r="G220" s="2">
        <v>3213</v>
      </c>
      <c r="H220" s="11">
        <f t="shared" si="18"/>
        <v>7</v>
      </c>
      <c r="I220" s="11">
        <f t="shared" si="15"/>
        <v>0</v>
      </c>
      <c r="J220" t="s">
        <v>11</v>
      </c>
      <c r="K220" t="s">
        <v>80</v>
      </c>
      <c r="L220" s="13" t="s">
        <v>124</v>
      </c>
      <c r="M220" s="13" t="s">
        <v>112</v>
      </c>
      <c r="P220" s="7" t="str">
        <f t="shared" si="16"/>
        <v>Wolfsberger ACTSV Hartberg3213</v>
      </c>
      <c r="Q220" s="7" t="str">
        <f t="shared" si="17"/>
        <v>TSV HartbergWolfsberger AC3213</v>
      </c>
      <c r="R220">
        <f>IF(P220&lt;&gt;"",COUNTIF(P$2:Q220,P220),"")</f>
        <v>1</v>
      </c>
    </row>
    <row r="221" spans="1:18" x14ac:dyDescent="0.3">
      <c r="A221" t="s">
        <v>10</v>
      </c>
      <c r="B221" s="3" t="s">
        <v>128</v>
      </c>
      <c r="C221" t="s">
        <v>61</v>
      </c>
      <c r="D221" t="s">
        <v>58</v>
      </c>
      <c r="E221" t="s">
        <v>56</v>
      </c>
      <c r="F221" s="1">
        <v>0.60416666666666663</v>
      </c>
      <c r="G221" s="2">
        <v>1700</v>
      </c>
      <c r="H221" s="11">
        <f t="shared" si="18"/>
        <v>15</v>
      </c>
      <c r="I221" s="11">
        <f t="shared" si="15"/>
        <v>0</v>
      </c>
      <c r="J221" t="s">
        <v>13</v>
      </c>
      <c r="K221" t="s">
        <v>11</v>
      </c>
      <c r="L221" s="13" t="s">
        <v>111</v>
      </c>
      <c r="M221" s="13" t="s">
        <v>111</v>
      </c>
      <c r="P221" s="7" t="str">
        <f t="shared" si="16"/>
        <v>FC Admira Wacker MödlingWolfsberger AC1700</v>
      </c>
      <c r="Q221" s="7" t="str">
        <f t="shared" si="17"/>
        <v>Wolfsberger ACFC Admira Wacker Mödling1700</v>
      </c>
      <c r="R221">
        <f>IF(P221&lt;&gt;"",COUNTIF(P$2:Q221,P221),"")</f>
        <v>1</v>
      </c>
    </row>
    <row r="222" spans="1:18" hidden="1" x14ac:dyDescent="0.3">
      <c r="A222" t="s">
        <v>10</v>
      </c>
      <c r="B222" t="s">
        <v>228</v>
      </c>
      <c r="C222" t="s">
        <v>61</v>
      </c>
      <c r="D222" t="s">
        <v>58</v>
      </c>
      <c r="E222" t="s">
        <v>56</v>
      </c>
      <c r="F222" s="1">
        <v>0.60416666666666663</v>
      </c>
      <c r="G222" s="2">
        <v>2586</v>
      </c>
      <c r="H222" s="11">
        <f t="shared" si="18"/>
        <v>7</v>
      </c>
      <c r="I222" s="11">
        <f t="shared" si="15"/>
        <v>0</v>
      </c>
      <c r="J222" t="s">
        <v>11</v>
      </c>
      <c r="K222" t="s">
        <v>16</v>
      </c>
      <c r="L222" s="13" t="s">
        <v>115</v>
      </c>
      <c r="M222" s="13" t="s">
        <v>111</v>
      </c>
      <c r="P222" s="7" t="str">
        <f t="shared" si="16"/>
        <v>Wolfsberger ACSKN St. Pölten2586</v>
      </c>
      <c r="Q222" s="7" t="str">
        <f t="shared" si="17"/>
        <v>SKN St. PöltenWolfsberger AC2586</v>
      </c>
      <c r="R222">
        <f>IF(P222&lt;&gt;"",COUNTIF(P$2:Q222,P222),"")</f>
        <v>2</v>
      </c>
    </row>
    <row r="223" spans="1:18" x14ac:dyDescent="0.3">
      <c r="A223" t="s">
        <v>8</v>
      </c>
      <c r="B223" s="3" t="s">
        <v>229</v>
      </c>
      <c r="C223" t="s">
        <v>61</v>
      </c>
      <c r="D223" t="s">
        <v>58</v>
      </c>
      <c r="E223" t="s">
        <v>53</v>
      </c>
      <c r="F223" s="1">
        <v>0.75</v>
      </c>
      <c r="G223" s="2">
        <v>3755</v>
      </c>
      <c r="H223" s="11">
        <f t="shared" si="18"/>
        <v>3</v>
      </c>
      <c r="I223" s="11">
        <f t="shared" si="15"/>
        <v>0</v>
      </c>
      <c r="J223" t="s">
        <v>11</v>
      </c>
      <c r="K223" t="s">
        <v>18</v>
      </c>
      <c r="L223" s="13" t="s">
        <v>111</v>
      </c>
      <c r="M223" s="13" t="s">
        <v>124</v>
      </c>
      <c r="P223" s="7" t="str">
        <f t="shared" si="16"/>
        <v>Wolfsberger ACSK Rapid Wien3755</v>
      </c>
      <c r="Q223" s="7" t="str">
        <f t="shared" si="17"/>
        <v>SK Rapid WienWolfsberger AC3755</v>
      </c>
      <c r="R223">
        <f>IF(P223&lt;&gt;"",COUNTIF(P$2:Q223,P223),"")</f>
        <v>1</v>
      </c>
    </row>
    <row r="224" spans="1:18" hidden="1" x14ac:dyDescent="0.3">
      <c r="A224" t="s">
        <v>10</v>
      </c>
      <c r="B224" t="s">
        <v>131</v>
      </c>
      <c r="C224" t="s">
        <v>61</v>
      </c>
      <c r="D224" t="s">
        <v>59</v>
      </c>
      <c r="E224" t="s">
        <v>56</v>
      </c>
      <c r="F224" s="1">
        <v>0.60416666666666663</v>
      </c>
      <c r="G224" s="2">
        <v>8540</v>
      </c>
      <c r="H224" s="11">
        <f t="shared" si="18"/>
        <v>4</v>
      </c>
      <c r="I224" s="11">
        <f t="shared" si="15"/>
        <v>0</v>
      </c>
      <c r="J224" t="s">
        <v>21</v>
      </c>
      <c r="K224" t="s">
        <v>11</v>
      </c>
      <c r="L224" s="13" t="s">
        <v>114</v>
      </c>
      <c r="M224" s="13" t="s">
        <v>124</v>
      </c>
      <c r="P224" s="7" t="str">
        <f t="shared" si="16"/>
        <v>FK Austria WienWolfsberger AC8540</v>
      </c>
      <c r="Q224" s="7" t="str">
        <f t="shared" si="17"/>
        <v>Wolfsberger ACFK Austria Wien8540</v>
      </c>
      <c r="R224">
        <f>IF(P224&lt;&gt;"",COUNTIF(P$2:Q224,P224),"")</f>
        <v>2</v>
      </c>
    </row>
    <row r="225" spans="1:18" x14ac:dyDescent="0.3">
      <c r="A225" t="s">
        <v>10</v>
      </c>
      <c r="B225" s="3" t="s">
        <v>132</v>
      </c>
      <c r="C225" t="s">
        <v>61</v>
      </c>
      <c r="D225" t="s">
        <v>59</v>
      </c>
      <c r="E225" t="s">
        <v>56</v>
      </c>
      <c r="F225" s="1">
        <v>0.60416666666666663</v>
      </c>
      <c r="G225" s="2">
        <v>5444</v>
      </c>
      <c r="H225" s="11">
        <f t="shared" si="18"/>
        <v>7</v>
      </c>
      <c r="I225" s="11">
        <f t="shared" si="15"/>
        <v>0</v>
      </c>
      <c r="J225" t="s">
        <v>11</v>
      </c>
      <c r="K225" t="s">
        <v>18</v>
      </c>
      <c r="L225" s="13" t="s">
        <v>124</v>
      </c>
      <c r="M225" s="13" t="s">
        <v>115</v>
      </c>
      <c r="P225" s="7" t="str">
        <f t="shared" si="16"/>
        <v>Wolfsberger ACSK Rapid Wien5444</v>
      </c>
      <c r="Q225" s="7" t="str">
        <f t="shared" si="17"/>
        <v>SK Rapid WienWolfsberger AC5444</v>
      </c>
      <c r="R225">
        <f>IF(P225&lt;&gt;"",COUNTIF(P$2:Q225,P225),"")</f>
        <v>1</v>
      </c>
    </row>
    <row r="226" spans="1:18" x14ac:dyDescent="0.3">
      <c r="A226" t="s">
        <v>10</v>
      </c>
      <c r="B226" s="3" t="s">
        <v>133</v>
      </c>
      <c r="C226" t="s">
        <v>61</v>
      </c>
      <c r="D226" t="s">
        <v>59</v>
      </c>
      <c r="E226" t="s">
        <v>52</v>
      </c>
      <c r="F226" s="1">
        <v>0.70833333333333337</v>
      </c>
      <c r="G226" s="2">
        <v>2766</v>
      </c>
      <c r="H226" s="11">
        <f t="shared" si="18"/>
        <v>13</v>
      </c>
      <c r="I226" s="11">
        <f t="shared" si="15"/>
        <v>0</v>
      </c>
      <c r="J226" t="s">
        <v>11</v>
      </c>
      <c r="K226" t="s">
        <v>20</v>
      </c>
      <c r="L226" s="13" t="s">
        <v>114</v>
      </c>
      <c r="M226" s="13" t="s">
        <v>114</v>
      </c>
      <c r="P226" s="7" t="str">
        <f t="shared" si="16"/>
        <v>Wolfsberger ACSV Mattersburg2766</v>
      </c>
      <c r="Q226" s="7" t="str">
        <f t="shared" si="17"/>
        <v>SV MattersburgWolfsberger AC2766</v>
      </c>
      <c r="R226">
        <f>IF(P226&lt;&gt;"",COUNTIF(P$2:Q226,P226),"")</f>
        <v>1</v>
      </c>
    </row>
    <row r="227" spans="1:18" hidden="1" x14ac:dyDescent="0.3">
      <c r="A227" t="s">
        <v>10</v>
      </c>
      <c r="B227" t="s">
        <v>182</v>
      </c>
      <c r="C227" t="s">
        <v>61</v>
      </c>
      <c r="D227" t="s">
        <v>60</v>
      </c>
      <c r="E227" t="s">
        <v>56</v>
      </c>
      <c r="F227" s="1">
        <v>0.70833333333333337</v>
      </c>
      <c r="G227" s="2">
        <v>8074</v>
      </c>
      <c r="H227" s="11">
        <f t="shared" si="18"/>
        <v>8</v>
      </c>
      <c r="I227" s="11">
        <f t="shared" si="15"/>
        <v>0</v>
      </c>
      <c r="J227" t="s">
        <v>17</v>
      </c>
      <c r="K227" t="s">
        <v>11</v>
      </c>
      <c r="L227" s="13" t="s">
        <v>124</v>
      </c>
      <c r="M227" s="13" t="s">
        <v>111</v>
      </c>
      <c r="P227" s="7" t="str">
        <f t="shared" si="16"/>
        <v>SK Sturm GrazWolfsberger AC8074</v>
      </c>
      <c r="Q227" s="7" t="str">
        <f t="shared" si="17"/>
        <v>Wolfsberger ACSK Sturm Graz8074</v>
      </c>
      <c r="R227">
        <f>IF(P227&lt;&gt;"",COUNTIF(P$2:Q227,P227),"")</f>
        <v>2</v>
      </c>
    </row>
    <row r="228" spans="1:18" hidden="1" x14ac:dyDescent="0.3">
      <c r="A228" t="s">
        <v>10</v>
      </c>
      <c r="B228" t="s">
        <v>232</v>
      </c>
      <c r="C228" t="s">
        <v>61</v>
      </c>
      <c r="D228" t="s">
        <v>60</v>
      </c>
      <c r="E228" t="s">
        <v>52</v>
      </c>
      <c r="F228" s="1">
        <v>0.70833333333333337</v>
      </c>
      <c r="G228" s="2">
        <v>2655</v>
      </c>
      <c r="H228" s="11">
        <f t="shared" si="18"/>
        <v>6</v>
      </c>
      <c r="I228" s="11">
        <f t="shared" si="15"/>
        <v>0</v>
      </c>
      <c r="J228" t="s">
        <v>11</v>
      </c>
      <c r="K228" t="s">
        <v>12</v>
      </c>
      <c r="L228" s="13" t="s">
        <v>115</v>
      </c>
      <c r="M228" s="13" t="s">
        <v>115</v>
      </c>
      <c r="P228" s="7" t="str">
        <f t="shared" si="16"/>
        <v>Wolfsberger ACLASK2655</v>
      </c>
      <c r="Q228" s="7" t="str">
        <f t="shared" si="17"/>
        <v>LASKWolfsberger AC2655</v>
      </c>
      <c r="R228">
        <f>IF(P228&lt;&gt;"",COUNTIF(P$2:Q228,P228),"")</f>
        <v>2</v>
      </c>
    </row>
    <row r="229" spans="1:18" x14ac:dyDescent="0.3">
      <c r="A229" t="s">
        <v>10</v>
      </c>
      <c r="B229" s="3" t="s">
        <v>183</v>
      </c>
      <c r="C229" t="s">
        <v>61</v>
      </c>
      <c r="D229" t="s">
        <v>60</v>
      </c>
      <c r="E229" t="s">
        <v>52</v>
      </c>
      <c r="F229" s="1">
        <v>0.70833333333333337</v>
      </c>
      <c r="G229" s="2">
        <v>2035.0000000000002</v>
      </c>
      <c r="H229" s="11">
        <f t="shared" si="18"/>
        <v>7</v>
      </c>
      <c r="I229" s="11">
        <f t="shared" si="15"/>
        <v>0</v>
      </c>
      <c r="J229" t="s">
        <v>89</v>
      </c>
      <c r="K229" t="s">
        <v>11</v>
      </c>
      <c r="L229" s="13" t="s">
        <v>111</v>
      </c>
      <c r="M229" s="13" t="s">
        <v>111</v>
      </c>
      <c r="P229" s="7" t="str">
        <f t="shared" si="16"/>
        <v>FC Wacker InnsbruckWolfsberger AC2035</v>
      </c>
      <c r="Q229" s="7" t="str">
        <f t="shared" si="17"/>
        <v>Wolfsberger ACFC Wacker Innsbruck2035</v>
      </c>
      <c r="R229">
        <f>IF(P229&lt;&gt;"",COUNTIF(P$2:Q229,P229),"")</f>
        <v>1</v>
      </c>
    </row>
    <row r="230" spans="1:18" x14ac:dyDescent="0.3">
      <c r="A230" t="s">
        <v>10</v>
      </c>
      <c r="B230" s="3" t="s">
        <v>252</v>
      </c>
      <c r="C230" t="s">
        <v>139</v>
      </c>
      <c r="D230" t="s">
        <v>62</v>
      </c>
      <c r="E230" t="s">
        <v>52</v>
      </c>
      <c r="F230" s="1">
        <v>0.70833333333333337</v>
      </c>
      <c r="G230" s="2">
        <v>3198</v>
      </c>
      <c r="H230" s="11">
        <f t="shared" si="18"/>
        <v>70</v>
      </c>
      <c r="I230" s="11">
        <f t="shared" si="15"/>
        <v>0</v>
      </c>
      <c r="J230" t="s">
        <v>11</v>
      </c>
      <c r="K230" t="s">
        <v>14</v>
      </c>
      <c r="L230" s="13" t="s">
        <v>111</v>
      </c>
      <c r="M230" s="13" t="s">
        <v>111</v>
      </c>
      <c r="P230" s="7" t="str">
        <f t="shared" si="16"/>
        <v>Wolfsberger ACSC Rheindorf Altach3198</v>
      </c>
      <c r="Q230" s="7" t="str">
        <f t="shared" si="17"/>
        <v>SC Rheindorf AltachWolfsberger AC3198</v>
      </c>
      <c r="R230">
        <f>IF(P230&lt;&gt;"",COUNTIF(P$2:Q230,P230),"")</f>
        <v>1</v>
      </c>
    </row>
    <row r="231" spans="1:18" hidden="1" x14ac:dyDescent="0.3">
      <c r="A231" t="s">
        <v>10</v>
      </c>
      <c r="B231" t="s">
        <v>237</v>
      </c>
      <c r="C231" t="s">
        <v>139</v>
      </c>
      <c r="D231" t="s">
        <v>63</v>
      </c>
      <c r="E231" t="s">
        <v>52</v>
      </c>
      <c r="F231" s="1">
        <v>0.70833333333333337</v>
      </c>
      <c r="G231" s="2">
        <v>6111</v>
      </c>
      <c r="H231" s="11">
        <f t="shared" si="18"/>
        <v>7</v>
      </c>
      <c r="I231" s="11">
        <f t="shared" si="15"/>
        <v>0</v>
      </c>
      <c r="J231" t="s">
        <v>33</v>
      </c>
      <c r="K231" t="s">
        <v>11</v>
      </c>
      <c r="L231" s="13" t="s">
        <v>124</v>
      </c>
      <c r="M231" s="13" t="s">
        <v>111</v>
      </c>
      <c r="P231" s="7" t="str">
        <f t="shared" si="16"/>
        <v>Red Bull SalzburgWolfsberger AC6111</v>
      </c>
      <c r="Q231" s="7" t="str">
        <f t="shared" si="17"/>
        <v>Wolfsberger ACRed Bull Salzburg6111</v>
      </c>
      <c r="R231">
        <f>IF(P231&lt;&gt;"",COUNTIF(P$2:Q231,P231),"")</f>
        <v>2</v>
      </c>
    </row>
    <row r="232" spans="1:18" x14ac:dyDescent="0.3">
      <c r="A232" t="s">
        <v>10</v>
      </c>
      <c r="B232" s="3" t="s">
        <v>142</v>
      </c>
      <c r="C232" t="s">
        <v>139</v>
      </c>
      <c r="D232" t="s">
        <v>63</v>
      </c>
      <c r="E232" t="s">
        <v>56</v>
      </c>
      <c r="F232" s="1">
        <v>0.70833333333333337</v>
      </c>
      <c r="G232" s="2">
        <v>3678</v>
      </c>
      <c r="H232" s="11">
        <f t="shared" si="18"/>
        <v>8</v>
      </c>
      <c r="I232" s="11">
        <f t="shared" si="15"/>
        <v>0</v>
      </c>
      <c r="J232" t="s">
        <v>80</v>
      </c>
      <c r="K232" t="s">
        <v>11</v>
      </c>
      <c r="L232" s="13" t="s">
        <v>115</v>
      </c>
      <c r="M232" s="13" t="s">
        <v>115</v>
      </c>
      <c r="P232" s="7" t="str">
        <f t="shared" si="16"/>
        <v>TSV HartbergWolfsberger AC3678</v>
      </c>
      <c r="Q232" s="7" t="str">
        <f t="shared" si="17"/>
        <v>Wolfsberger ACTSV Hartberg3678</v>
      </c>
      <c r="R232">
        <f>IF(P232&lt;&gt;"",COUNTIF(P$2:Q232,P232),"")</f>
        <v>1</v>
      </c>
    </row>
    <row r="233" spans="1:18" x14ac:dyDescent="0.3">
      <c r="A233" t="s">
        <v>10</v>
      </c>
      <c r="B233" s="3" t="s">
        <v>143</v>
      </c>
      <c r="C233" t="s">
        <v>139</v>
      </c>
      <c r="D233" t="s">
        <v>63</v>
      </c>
      <c r="E233" t="s">
        <v>56</v>
      </c>
      <c r="F233" s="1">
        <v>0.70833333333333337</v>
      </c>
      <c r="G233" s="2">
        <v>4488</v>
      </c>
      <c r="H233" s="11">
        <f t="shared" si="18"/>
        <v>7</v>
      </c>
      <c r="I233" s="11">
        <f t="shared" si="15"/>
        <v>0</v>
      </c>
      <c r="J233" t="s">
        <v>11</v>
      </c>
      <c r="K233" t="s">
        <v>13</v>
      </c>
      <c r="L233" s="13" t="s">
        <v>114</v>
      </c>
      <c r="M233" s="13" t="s">
        <v>114</v>
      </c>
      <c r="P233" s="7" t="str">
        <f t="shared" si="16"/>
        <v>Wolfsberger ACFC Admira Wacker Mödling4488</v>
      </c>
      <c r="Q233" s="7" t="str">
        <f t="shared" si="17"/>
        <v>FC Admira Wacker MödlingWolfsberger AC4488</v>
      </c>
      <c r="R233">
        <f>IF(P233&lt;&gt;"",COUNTIF(P$2:Q233,P233),"")</f>
        <v>1</v>
      </c>
    </row>
    <row r="234" spans="1:18" hidden="1" x14ac:dyDescent="0.3">
      <c r="A234" t="s">
        <v>10</v>
      </c>
      <c r="B234" t="s">
        <v>144</v>
      </c>
      <c r="C234" t="s">
        <v>139</v>
      </c>
      <c r="D234" t="s">
        <v>63</v>
      </c>
      <c r="E234" t="s">
        <v>56</v>
      </c>
      <c r="F234" s="1">
        <v>0.60416666666666663</v>
      </c>
      <c r="G234" s="2">
        <v>3691</v>
      </c>
      <c r="H234" s="11">
        <f t="shared" si="18"/>
        <v>14</v>
      </c>
      <c r="I234" s="11">
        <f t="shared" si="15"/>
        <v>0</v>
      </c>
      <c r="J234" t="s">
        <v>11</v>
      </c>
      <c r="K234" t="s">
        <v>12</v>
      </c>
      <c r="L234" s="13" t="s">
        <v>111</v>
      </c>
      <c r="M234" s="13" t="s">
        <v>124</v>
      </c>
      <c r="P234" s="7" t="str">
        <f t="shared" si="16"/>
        <v>Wolfsberger ACLASK3691</v>
      </c>
      <c r="Q234" s="7" t="str">
        <f t="shared" si="17"/>
        <v>LASKWolfsberger AC3691</v>
      </c>
      <c r="R234">
        <f>IF(P234&lt;&gt;"",COUNTIF(P$2:Q234,P234),"")</f>
        <v>2</v>
      </c>
    </row>
    <row r="235" spans="1:18" hidden="1" x14ac:dyDescent="0.3">
      <c r="A235" t="s">
        <v>10</v>
      </c>
      <c r="B235" t="s">
        <v>146</v>
      </c>
      <c r="C235" t="s">
        <v>139</v>
      </c>
      <c r="D235" t="s">
        <v>64</v>
      </c>
      <c r="E235" t="s">
        <v>56</v>
      </c>
      <c r="F235" s="1">
        <v>0.60416666666666663</v>
      </c>
      <c r="G235" s="2">
        <v>2277</v>
      </c>
      <c r="H235" s="11">
        <f t="shared" si="18"/>
        <v>7</v>
      </c>
      <c r="I235" s="11">
        <f t="shared" si="15"/>
        <v>0</v>
      </c>
      <c r="J235" t="s">
        <v>16</v>
      </c>
      <c r="K235" t="s">
        <v>11</v>
      </c>
      <c r="L235" s="13" t="s">
        <v>115</v>
      </c>
      <c r="M235" s="13" t="s">
        <v>124</v>
      </c>
      <c r="P235" s="7" t="str">
        <f t="shared" si="16"/>
        <v>SKN St. PöltenWolfsberger AC2277</v>
      </c>
      <c r="Q235" s="7" t="str">
        <f t="shared" si="17"/>
        <v>Wolfsberger ACSKN St. Pölten2277</v>
      </c>
      <c r="R235">
        <f>IF(P235&lt;&gt;"",COUNTIF(P$2:Q235,P235),"")</f>
        <v>2</v>
      </c>
    </row>
    <row r="236" spans="1:18" hidden="1" x14ac:dyDescent="0.3">
      <c r="A236" t="s">
        <v>10</v>
      </c>
      <c r="B236" t="s">
        <v>147</v>
      </c>
      <c r="C236" t="s">
        <v>139</v>
      </c>
      <c r="D236" t="s">
        <v>64</v>
      </c>
      <c r="E236" t="s">
        <v>56</v>
      </c>
      <c r="F236" s="1">
        <v>0.60416666666666663</v>
      </c>
      <c r="G236" s="2">
        <v>3357</v>
      </c>
      <c r="H236" s="11">
        <f t="shared" si="18"/>
        <v>7</v>
      </c>
      <c r="I236" s="11">
        <f t="shared" si="15"/>
        <v>0</v>
      </c>
      <c r="J236" t="s">
        <v>11</v>
      </c>
      <c r="K236" t="s">
        <v>21</v>
      </c>
      <c r="L236" s="13" t="s">
        <v>115</v>
      </c>
      <c r="M236" s="13" t="s">
        <v>115</v>
      </c>
      <c r="P236" s="7" t="str">
        <f t="shared" si="16"/>
        <v>Wolfsberger ACFK Austria Wien3357</v>
      </c>
      <c r="Q236" s="7" t="str">
        <f t="shared" si="17"/>
        <v>FK Austria WienWolfsberger AC3357</v>
      </c>
      <c r="R236">
        <f>IF(P236&lt;&gt;"",COUNTIF(P$2:Q236,P236),"")</f>
        <v>2</v>
      </c>
    </row>
    <row r="237" spans="1:18" hidden="1" x14ac:dyDescent="0.3">
      <c r="A237" t="s">
        <v>10</v>
      </c>
      <c r="B237" t="s">
        <v>148</v>
      </c>
      <c r="C237" t="s">
        <v>139</v>
      </c>
      <c r="D237" t="s">
        <v>64</v>
      </c>
      <c r="E237" t="s">
        <v>56</v>
      </c>
      <c r="F237" s="1">
        <v>0.60416666666666663</v>
      </c>
      <c r="G237" s="2">
        <v>9376</v>
      </c>
      <c r="H237" s="11">
        <f t="shared" si="18"/>
        <v>7</v>
      </c>
      <c r="I237" s="11">
        <f t="shared" si="15"/>
        <v>0</v>
      </c>
      <c r="J237" t="s">
        <v>17</v>
      </c>
      <c r="K237" t="s">
        <v>11</v>
      </c>
      <c r="L237" s="13" t="s">
        <v>115</v>
      </c>
      <c r="M237" s="13" t="s">
        <v>114</v>
      </c>
      <c r="P237" s="7" t="str">
        <f t="shared" si="16"/>
        <v>SK Sturm GrazWolfsberger AC9376</v>
      </c>
      <c r="Q237" s="7" t="str">
        <f t="shared" si="17"/>
        <v>Wolfsberger ACSK Sturm Graz9376</v>
      </c>
      <c r="R237">
        <f>IF(P237&lt;&gt;"",COUNTIF(P$2:Q237,P237),"")</f>
        <v>2</v>
      </c>
    </row>
    <row r="238" spans="1:18" hidden="1" x14ac:dyDescent="0.3">
      <c r="A238" t="s">
        <v>10</v>
      </c>
      <c r="B238" t="s">
        <v>149</v>
      </c>
      <c r="C238" t="s">
        <v>139</v>
      </c>
      <c r="D238" t="s">
        <v>64</v>
      </c>
      <c r="E238" t="s">
        <v>53</v>
      </c>
      <c r="F238" s="1">
        <v>0.79166666666666663</v>
      </c>
      <c r="G238" s="2">
        <v>6181</v>
      </c>
      <c r="H238" s="11">
        <f t="shared" si="18"/>
        <v>3</v>
      </c>
      <c r="I238" s="11">
        <f t="shared" si="15"/>
        <v>0</v>
      </c>
      <c r="J238" t="s">
        <v>33</v>
      </c>
      <c r="K238" t="s">
        <v>11</v>
      </c>
      <c r="L238" s="13" t="s">
        <v>124</v>
      </c>
      <c r="M238" s="13" t="s">
        <v>115</v>
      </c>
      <c r="P238" s="7" t="str">
        <f t="shared" si="16"/>
        <v>Red Bull SalzburgWolfsberger AC6181</v>
      </c>
      <c r="Q238" s="7" t="str">
        <f t="shared" si="17"/>
        <v>Wolfsberger ACRed Bull Salzburg6181</v>
      </c>
      <c r="R238">
        <f>IF(P238&lt;&gt;"",COUNTIF(P$2:Q238,P238),"")</f>
        <v>2</v>
      </c>
    </row>
    <row r="239" spans="1:18" hidden="1" x14ac:dyDescent="0.3">
      <c r="A239" t="s">
        <v>10</v>
      </c>
      <c r="B239" t="s">
        <v>150</v>
      </c>
      <c r="C239" t="s">
        <v>139</v>
      </c>
      <c r="D239" t="s">
        <v>64</v>
      </c>
      <c r="E239" t="s">
        <v>56</v>
      </c>
      <c r="F239" s="1">
        <v>0.60416666666666663</v>
      </c>
      <c r="G239" s="2">
        <v>3409</v>
      </c>
      <c r="H239" s="11">
        <f t="shared" si="18"/>
        <v>4</v>
      </c>
      <c r="I239" s="11">
        <f t="shared" si="15"/>
        <v>0</v>
      </c>
      <c r="J239" t="s">
        <v>11</v>
      </c>
      <c r="K239" t="s">
        <v>33</v>
      </c>
      <c r="L239" s="13" t="s">
        <v>114</v>
      </c>
      <c r="M239" s="13" t="s">
        <v>115</v>
      </c>
      <c r="P239" s="7" t="str">
        <f t="shared" si="16"/>
        <v>Wolfsberger ACRed Bull Salzburg3409</v>
      </c>
      <c r="Q239" s="7" t="str">
        <f t="shared" si="17"/>
        <v>Red Bull SalzburgWolfsberger AC3409</v>
      </c>
      <c r="R239">
        <f>IF(P239&lt;&gt;"",COUNTIF(P$2:Q239,P239),"")</f>
        <v>2</v>
      </c>
    </row>
    <row r="240" spans="1:18" hidden="1" x14ac:dyDescent="0.3">
      <c r="A240" t="s">
        <v>10</v>
      </c>
      <c r="B240" t="s">
        <v>151</v>
      </c>
      <c r="C240" t="s">
        <v>139</v>
      </c>
      <c r="D240" t="s">
        <v>65</v>
      </c>
      <c r="E240" t="s">
        <v>56</v>
      </c>
      <c r="F240" s="1">
        <v>0.60416666666666663</v>
      </c>
      <c r="G240" s="2">
        <v>5342</v>
      </c>
      <c r="H240" s="11">
        <f t="shared" si="18"/>
        <v>7</v>
      </c>
      <c r="I240" s="11">
        <f t="shared" si="15"/>
        <v>0</v>
      </c>
      <c r="J240" t="s">
        <v>12</v>
      </c>
      <c r="K240" t="s">
        <v>11</v>
      </c>
      <c r="L240" s="13" t="s">
        <v>124</v>
      </c>
      <c r="M240" s="13" t="s">
        <v>111</v>
      </c>
      <c r="P240" s="7" t="str">
        <f t="shared" si="16"/>
        <v>LASKWolfsberger AC5342</v>
      </c>
      <c r="Q240" s="7" t="str">
        <f t="shared" si="17"/>
        <v>Wolfsberger ACLASK5342</v>
      </c>
      <c r="R240">
        <f>IF(P240&lt;&gt;"",COUNTIF(P$2:Q240,P240),"")</f>
        <v>2</v>
      </c>
    </row>
    <row r="241" spans="1:18" hidden="1" x14ac:dyDescent="0.3">
      <c r="A241" t="s">
        <v>10</v>
      </c>
      <c r="B241" t="s">
        <v>152</v>
      </c>
      <c r="C241" t="s">
        <v>139</v>
      </c>
      <c r="D241" t="s">
        <v>65</v>
      </c>
      <c r="E241" t="s">
        <v>56</v>
      </c>
      <c r="F241" s="1">
        <v>0.60416666666666663</v>
      </c>
      <c r="G241" s="2">
        <v>2916</v>
      </c>
      <c r="H241" s="11">
        <f t="shared" si="18"/>
        <v>7</v>
      </c>
      <c r="I241" s="11">
        <f t="shared" si="15"/>
        <v>0</v>
      </c>
      <c r="J241" t="s">
        <v>11</v>
      </c>
      <c r="K241" t="s">
        <v>16</v>
      </c>
      <c r="L241" s="13" t="s">
        <v>112</v>
      </c>
      <c r="M241" s="13" t="s">
        <v>111</v>
      </c>
      <c r="P241" s="7" t="str">
        <f t="shared" si="16"/>
        <v>Wolfsberger ACSKN St. Pölten2916</v>
      </c>
      <c r="Q241" s="7" t="str">
        <f t="shared" si="17"/>
        <v>SKN St. PöltenWolfsberger AC2916</v>
      </c>
      <c r="R241">
        <f>IF(P241&lt;&gt;"",COUNTIF(P$2:Q241,P241),"")</f>
        <v>2</v>
      </c>
    </row>
    <row r="242" spans="1:18" hidden="1" x14ac:dyDescent="0.3">
      <c r="B242"/>
      <c r="F242" s="1"/>
      <c r="G242" s="2"/>
      <c r="H242" s="11"/>
      <c r="I242" s="11">
        <f t="shared" si="15"/>
        <v>0</v>
      </c>
      <c r="L242" s="9"/>
      <c r="M242" s="9"/>
      <c r="P242" s="7" t="str">
        <f t="shared" si="16"/>
        <v/>
      </c>
      <c r="Q242" s="7" t="str">
        <f t="shared" si="17"/>
        <v/>
      </c>
      <c r="R242" t="str">
        <f>IF(P242&lt;&gt;"",COUNTIF(P$2:Q242,P242),"")</f>
        <v/>
      </c>
    </row>
    <row r="243" spans="1:18" hidden="1" x14ac:dyDescent="0.3">
      <c r="B243"/>
      <c r="F243" s="1"/>
      <c r="G243" s="2"/>
      <c r="H243" s="11"/>
      <c r="I243" s="11">
        <f t="shared" si="15"/>
        <v>0</v>
      </c>
      <c r="L243" s="9"/>
      <c r="M243" s="9"/>
      <c r="P243" s="7" t="str">
        <f t="shared" si="16"/>
        <v/>
      </c>
      <c r="Q243" s="7" t="str">
        <f t="shared" si="17"/>
        <v/>
      </c>
      <c r="R243" t="str">
        <f>IF(P243&lt;&gt;"",COUNTIF(P$2:Q243,P243),"")</f>
        <v/>
      </c>
    </row>
    <row r="244" spans="1:18" hidden="1" x14ac:dyDescent="0.3">
      <c r="B244"/>
      <c r="F244" s="1"/>
      <c r="G244" s="2"/>
      <c r="H244" s="11"/>
      <c r="I244" s="11">
        <f t="shared" si="15"/>
        <v>0</v>
      </c>
      <c r="L244" s="9"/>
      <c r="M244" s="9"/>
      <c r="P244" s="7" t="str">
        <f t="shared" si="16"/>
        <v/>
      </c>
      <c r="Q244" s="7" t="str">
        <f t="shared" si="17"/>
        <v/>
      </c>
      <c r="R244" t="str">
        <f>IF(P244&lt;&gt;"",COUNTIF(P$2:Q244,P244),"")</f>
        <v/>
      </c>
    </row>
    <row r="245" spans="1:18" x14ac:dyDescent="0.3">
      <c r="A245" t="s">
        <v>8</v>
      </c>
      <c r="B245" s="3" t="s">
        <v>248</v>
      </c>
      <c r="C245" t="s">
        <v>61</v>
      </c>
      <c r="D245" t="s">
        <v>50</v>
      </c>
      <c r="E245" t="s">
        <v>68</v>
      </c>
      <c r="F245" s="1">
        <v>0.84722222222222221</v>
      </c>
      <c r="G245" s="2">
        <v>2000</v>
      </c>
      <c r="H245" s="11">
        <v>45</v>
      </c>
      <c r="I245" s="11">
        <f t="shared" si="15"/>
        <v>0</v>
      </c>
      <c r="J245" t="s">
        <v>253</v>
      </c>
      <c r="K245" t="s">
        <v>18</v>
      </c>
      <c r="L245" s="13" t="s">
        <v>111</v>
      </c>
      <c r="M245" s="13" t="s">
        <v>145</v>
      </c>
      <c r="P245" s="7" t="str">
        <f t="shared" si="16"/>
        <v>FC KufsteinSK Rapid Wien2000</v>
      </c>
      <c r="Q245" s="7" t="str">
        <f t="shared" si="17"/>
        <v>SK Rapid WienFC Kufstein2000</v>
      </c>
      <c r="R245">
        <f>IF(P245&lt;&gt;"",COUNTIF(P$2:Q245,P245),"")</f>
        <v>1</v>
      </c>
    </row>
    <row r="246" spans="1:18" x14ac:dyDescent="0.3">
      <c r="A246" t="s">
        <v>10</v>
      </c>
      <c r="B246" s="3" t="s">
        <v>217</v>
      </c>
      <c r="C246" t="s">
        <v>61</v>
      </c>
      <c r="D246" t="s">
        <v>50</v>
      </c>
      <c r="E246" t="s">
        <v>56</v>
      </c>
      <c r="F246" s="1">
        <v>0.70833333333333337</v>
      </c>
      <c r="G246" s="2">
        <v>5200</v>
      </c>
      <c r="H246" s="11">
        <f t="shared" ref="H246:H293" si="19">B246-B245</f>
        <v>9</v>
      </c>
      <c r="I246" s="11">
        <f t="shared" si="15"/>
        <v>0</v>
      </c>
      <c r="J246" t="s">
        <v>13</v>
      </c>
      <c r="K246" t="s">
        <v>18</v>
      </c>
      <c r="L246" s="13" t="s">
        <v>111</v>
      </c>
      <c r="M246" s="13" t="s">
        <v>124</v>
      </c>
      <c r="P246" s="7" t="str">
        <f t="shared" si="16"/>
        <v>FC Admira Wacker MödlingSK Rapid Wien5200</v>
      </c>
      <c r="Q246" s="7" t="str">
        <f t="shared" si="17"/>
        <v>SK Rapid WienFC Admira Wacker Mödling5200</v>
      </c>
      <c r="R246">
        <f>IF(P246&lt;&gt;"",COUNTIF(P$2:Q246,P246),"")</f>
        <v>1</v>
      </c>
    </row>
    <row r="247" spans="1:18" x14ac:dyDescent="0.3">
      <c r="A247" t="s">
        <v>10</v>
      </c>
      <c r="B247" s="3" t="s">
        <v>171</v>
      </c>
      <c r="C247" t="s">
        <v>61</v>
      </c>
      <c r="D247" t="s">
        <v>54</v>
      </c>
      <c r="E247" t="s">
        <v>52</v>
      </c>
      <c r="F247" s="1">
        <v>0.70833333333333337</v>
      </c>
      <c r="G247" s="2">
        <v>15200</v>
      </c>
      <c r="H247" s="11">
        <f t="shared" si="19"/>
        <v>6</v>
      </c>
      <c r="I247" s="11">
        <f t="shared" si="15"/>
        <v>0</v>
      </c>
      <c r="J247" t="s">
        <v>18</v>
      </c>
      <c r="K247" t="s">
        <v>14</v>
      </c>
      <c r="L247" s="13" t="s">
        <v>115</v>
      </c>
      <c r="M247" s="13" t="s">
        <v>115</v>
      </c>
      <c r="P247" s="7" t="str">
        <f t="shared" si="16"/>
        <v>SK Rapid WienSC Rheindorf Altach15200</v>
      </c>
      <c r="Q247" s="7" t="str">
        <f t="shared" si="17"/>
        <v>SC Rheindorf AltachSK Rapid Wien15200</v>
      </c>
      <c r="R247">
        <f>IF(P247&lt;&gt;"",COUNTIF(P$2:Q247,P247),"")</f>
        <v>1</v>
      </c>
    </row>
    <row r="248" spans="1:18" x14ac:dyDescent="0.3">
      <c r="A248" t="s">
        <v>15</v>
      </c>
      <c r="B248" s="3" t="s">
        <v>172</v>
      </c>
      <c r="C248" t="s">
        <v>61</v>
      </c>
      <c r="D248" t="s">
        <v>54</v>
      </c>
      <c r="E248" t="s">
        <v>55</v>
      </c>
      <c r="F248" s="1">
        <v>0.87847222222222221</v>
      </c>
      <c r="G248" s="2">
        <v>9563</v>
      </c>
      <c r="H248" s="11">
        <f t="shared" si="19"/>
        <v>5</v>
      </c>
      <c r="I248" s="11">
        <f t="shared" si="15"/>
        <v>0</v>
      </c>
      <c r="J248" t="s">
        <v>256</v>
      </c>
      <c r="K248" t="s">
        <v>18</v>
      </c>
      <c r="L248" s="13" t="s">
        <v>114</v>
      </c>
      <c r="M248" s="13" t="s">
        <v>115</v>
      </c>
      <c r="P248" s="7" t="str">
        <f t="shared" si="16"/>
        <v>Slovan BratislavaSK Rapid Wien9563</v>
      </c>
      <c r="Q248" s="7" t="str">
        <f t="shared" si="17"/>
        <v>SK Rapid WienSlovan Bratislava9563</v>
      </c>
      <c r="R248">
        <f>IF(P248&lt;&gt;"",COUNTIF(P$2:Q248,P248),"")</f>
        <v>1</v>
      </c>
    </row>
    <row r="249" spans="1:18" hidden="1" x14ac:dyDescent="0.3">
      <c r="A249" t="s">
        <v>10</v>
      </c>
      <c r="B249" t="s">
        <v>173</v>
      </c>
      <c r="C249" t="s">
        <v>61</v>
      </c>
      <c r="D249" t="s">
        <v>54</v>
      </c>
      <c r="E249" t="s">
        <v>56</v>
      </c>
      <c r="F249" s="1">
        <v>0.70833333333333337</v>
      </c>
      <c r="G249" s="2">
        <v>14800</v>
      </c>
      <c r="H249" s="11">
        <f t="shared" si="19"/>
        <v>3</v>
      </c>
      <c r="I249" s="11">
        <f t="shared" si="15"/>
        <v>0</v>
      </c>
      <c r="J249" t="s">
        <v>18</v>
      </c>
      <c r="K249" t="s">
        <v>11</v>
      </c>
      <c r="L249" s="13" t="s">
        <v>111</v>
      </c>
      <c r="M249" s="13" t="s">
        <v>111</v>
      </c>
      <c r="P249" s="7" t="str">
        <f t="shared" si="16"/>
        <v>SK Rapid WienWolfsberger AC14800</v>
      </c>
      <c r="Q249" s="7" t="str">
        <f t="shared" si="17"/>
        <v>Wolfsberger ACSK Rapid Wien14800</v>
      </c>
      <c r="R249">
        <f>IF(P249&lt;&gt;"",COUNTIF(P$2:Q249,P249),"")</f>
        <v>2</v>
      </c>
    </row>
    <row r="250" spans="1:18" x14ac:dyDescent="0.3">
      <c r="A250" t="s">
        <v>15</v>
      </c>
      <c r="B250" s="3" t="s">
        <v>174</v>
      </c>
      <c r="C250" t="s">
        <v>61</v>
      </c>
      <c r="D250" t="s">
        <v>54</v>
      </c>
      <c r="E250" t="s">
        <v>55</v>
      </c>
      <c r="F250" s="1">
        <v>0.85416666666666663</v>
      </c>
      <c r="G250" s="2">
        <v>17800</v>
      </c>
      <c r="H250" s="11">
        <f t="shared" si="19"/>
        <v>4</v>
      </c>
      <c r="I250" s="11">
        <f t="shared" si="15"/>
        <v>0</v>
      </c>
      <c r="J250" t="s">
        <v>18</v>
      </c>
      <c r="K250" t="s">
        <v>256</v>
      </c>
      <c r="L250" s="13" t="s">
        <v>112</v>
      </c>
      <c r="M250" s="13" t="s">
        <v>111</v>
      </c>
      <c r="P250" s="7" t="str">
        <f t="shared" si="16"/>
        <v>SK Rapid WienSlovan Bratislava17800</v>
      </c>
      <c r="Q250" s="7" t="str">
        <f t="shared" si="17"/>
        <v>Slovan BratislavaSK Rapid Wien17800</v>
      </c>
      <c r="R250">
        <f>IF(P250&lt;&gt;"",COUNTIF(P$2:Q250,P250),"")</f>
        <v>1</v>
      </c>
    </row>
    <row r="251" spans="1:18" hidden="1" x14ac:dyDescent="0.3">
      <c r="A251" t="s">
        <v>10</v>
      </c>
      <c r="B251" t="s">
        <v>119</v>
      </c>
      <c r="C251" t="s">
        <v>61</v>
      </c>
      <c r="D251" t="s">
        <v>54</v>
      </c>
      <c r="E251" t="s">
        <v>56</v>
      </c>
      <c r="F251" s="1">
        <v>0.70833333333333337</v>
      </c>
      <c r="G251" s="2">
        <v>5864</v>
      </c>
      <c r="H251" s="11">
        <f t="shared" si="19"/>
        <v>3</v>
      </c>
      <c r="I251" s="11">
        <f t="shared" si="15"/>
        <v>0</v>
      </c>
      <c r="J251" t="s">
        <v>12</v>
      </c>
      <c r="K251" t="s">
        <v>18</v>
      </c>
      <c r="L251" s="13" t="s">
        <v>114</v>
      </c>
      <c r="M251" s="13" t="s">
        <v>115</v>
      </c>
      <c r="P251" s="7" t="str">
        <f t="shared" si="16"/>
        <v>LASKSK Rapid Wien5864</v>
      </c>
      <c r="Q251" s="7" t="str">
        <f t="shared" si="17"/>
        <v>SK Rapid WienLASK5864</v>
      </c>
      <c r="R251">
        <f>IF(P251&lt;&gt;"",COUNTIF(P$2:Q251,P251),"")</f>
        <v>2</v>
      </c>
    </row>
    <row r="252" spans="1:18" x14ac:dyDescent="0.3">
      <c r="A252" t="s">
        <v>15</v>
      </c>
      <c r="B252" s="3" t="s">
        <v>278</v>
      </c>
      <c r="C252" t="s">
        <v>61</v>
      </c>
      <c r="D252" t="s">
        <v>54</v>
      </c>
      <c r="E252" t="s">
        <v>55</v>
      </c>
      <c r="F252" s="1">
        <v>0.85416666666666663</v>
      </c>
      <c r="G252" s="2">
        <v>19300</v>
      </c>
      <c r="H252" s="11">
        <f t="shared" si="19"/>
        <v>4</v>
      </c>
      <c r="I252" s="11">
        <f t="shared" si="15"/>
        <v>0</v>
      </c>
      <c r="J252" t="s">
        <v>18</v>
      </c>
      <c r="K252" t="s">
        <v>259</v>
      </c>
      <c r="L252" s="13" t="s">
        <v>124</v>
      </c>
      <c r="M252" s="13" t="s">
        <v>115</v>
      </c>
      <c r="P252" s="7" t="str">
        <f t="shared" si="16"/>
        <v>SK Rapid WienFCSB19300</v>
      </c>
      <c r="Q252" s="7" t="str">
        <f t="shared" si="17"/>
        <v>FCSBSK Rapid Wien19300</v>
      </c>
      <c r="R252">
        <f>IF(P252&lt;&gt;"",COUNTIF(P$2:Q252,P252),"")</f>
        <v>1</v>
      </c>
    </row>
    <row r="253" spans="1:18" x14ac:dyDescent="0.3">
      <c r="A253" t="s">
        <v>10</v>
      </c>
      <c r="B253" s="3" t="s">
        <v>279</v>
      </c>
      <c r="C253" t="s">
        <v>61</v>
      </c>
      <c r="D253" t="s">
        <v>54</v>
      </c>
      <c r="E253" t="s">
        <v>56</v>
      </c>
      <c r="F253" s="1">
        <v>0.70833333333333337</v>
      </c>
      <c r="G253" s="2">
        <v>17400</v>
      </c>
      <c r="H253" s="11">
        <f t="shared" si="19"/>
        <v>3</v>
      </c>
      <c r="I253" s="11">
        <f t="shared" si="15"/>
        <v>0</v>
      </c>
      <c r="J253" t="s">
        <v>18</v>
      </c>
      <c r="K253" t="s">
        <v>89</v>
      </c>
      <c r="L253" s="13" t="s">
        <v>114</v>
      </c>
      <c r="M253" s="13" t="s">
        <v>115</v>
      </c>
      <c r="P253" s="7" t="str">
        <f t="shared" si="16"/>
        <v>SK Rapid WienFC Wacker Innsbruck17400</v>
      </c>
      <c r="Q253" s="7" t="str">
        <f t="shared" si="17"/>
        <v>FC Wacker InnsbruckSK Rapid Wien17400</v>
      </c>
      <c r="R253">
        <f>IF(P253&lt;&gt;"",COUNTIF(P$2:Q253,P253),"")</f>
        <v>1</v>
      </c>
    </row>
    <row r="254" spans="1:18" x14ac:dyDescent="0.3">
      <c r="A254" t="s">
        <v>15</v>
      </c>
      <c r="B254" s="3" t="s">
        <v>280</v>
      </c>
      <c r="C254" t="s">
        <v>61</v>
      </c>
      <c r="D254" t="s">
        <v>54</v>
      </c>
      <c r="E254" t="s">
        <v>55</v>
      </c>
      <c r="F254" s="1">
        <v>0.85416666666666663</v>
      </c>
      <c r="G254" s="2">
        <v>31274</v>
      </c>
      <c r="H254" s="11">
        <f t="shared" si="19"/>
        <v>4</v>
      </c>
      <c r="I254" s="11">
        <f t="shared" si="15"/>
        <v>0</v>
      </c>
      <c r="J254" t="s">
        <v>259</v>
      </c>
      <c r="K254" t="s">
        <v>18</v>
      </c>
      <c r="L254" s="13" t="s">
        <v>114</v>
      </c>
      <c r="M254" s="13" t="s">
        <v>115</v>
      </c>
      <c r="P254" s="7" t="str">
        <f t="shared" si="16"/>
        <v>FCSBSK Rapid Wien31274</v>
      </c>
      <c r="Q254" s="7" t="str">
        <f t="shared" si="17"/>
        <v>SK Rapid WienFCSB31274</v>
      </c>
      <c r="R254">
        <f>IF(P254&lt;&gt;"",COUNTIF(P$2:Q254,P254),"")</f>
        <v>1</v>
      </c>
    </row>
    <row r="255" spans="1:18" hidden="1" x14ac:dyDescent="0.3">
      <c r="A255" t="s">
        <v>10</v>
      </c>
      <c r="B255" t="s">
        <v>175</v>
      </c>
      <c r="C255" t="s">
        <v>61</v>
      </c>
      <c r="D255" t="s">
        <v>57</v>
      </c>
      <c r="E255" t="s">
        <v>56</v>
      </c>
      <c r="F255" s="1">
        <v>0.70833333333333337</v>
      </c>
      <c r="G255" s="2">
        <v>14487</v>
      </c>
      <c r="H255" s="11">
        <f t="shared" si="19"/>
        <v>3</v>
      </c>
      <c r="I255" s="11">
        <f t="shared" si="15"/>
        <v>0</v>
      </c>
      <c r="J255" t="s">
        <v>17</v>
      </c>
      <c r="K255" t="s">
        <v>18</v>
      </c>
      <c r="L255" s="13" t="s">
        <v>115</v>
      </c>
      <c r="M255" s="13" t="s">
        <v>115</v>
      </c>
      <c r="P255" s="7" t="str">
        <f t="shared" si="16"/>
        <v>SK Sturm GrazSK Rapid Wien14487</v>
      </c>
      <c r="Q255" s="7" t="str">
        <f t="shared" si="17"/>
        <v>SK Rapid WienSK Sturm Graz14487</v>
      </c>
      <c r="R255">
        <f>IF(P255&lt;&gt;"",COUNTIF(P$2:Q255,P255),"")</f>
        <v>2</v>
      </c>
    </row>
    <row r="256" spans="1:18" hidden="1" x14ac:dyDescent="0.3">
      <c r="A256" t="s">
        <v>10</v>
      </c>
      <c r="B256" t="s">
        <v>122</v>
      </c>
      <c r="C256" t="s">
        <v>61</v>
      </c>
      <c r="D256" t="s">
        <v>57</v>
      </c>
      <c r="E256" t="s">
        <v>56</v>
      </c>
      <c r="F256" s="1">
        <v>0.70833333333333337</v>
      </c>
      <c r="G256" s="2">
        <v>26000</v>
      </c>
      <c r="H256" s="11">
        <f t="shared" si="19"/>
        <v>14</v>
      </c>
      <c r="I256" s="11">
        <f t="shared" si="15"/>
        <v>0</v>
      </c>
      <c r="J256" t="s">
        <v>18</v>
      </c>
      <c r="K256" t="s">
        <v>21</v>
      </c>
      <c r="L256" s="13" t="s">
        <v>111</v>
      </c>
      <c r="M256" s="13" t="s">
        <v>115</v>
      </c>
      <c r="P256" s="7" t="str">
        <f t="shared" si="16"/>
        <v>SK Rapid WienFK Austria Wien26000</v>
      </c>
      <c r="Q256" s="7" t="str">
        <f t="shared" si="17"/>
        <v>FK Austria WienSK Rapid Wien26000</v>
      </c>
      <c r="R256">
        <f>IF(P256&lt;&gt;"",COUNTIF(P$2:Q256,P256),"")</f>
        <v>2</v>
      </c>
    </row>
    <row r="257" spans="1:18" x14ac:dyDescent="0.3">
      <c r="A257" t="s">
        <v>19</v>
      </c>
      <c r="B257" s="3" t="s">
        <v>223</v>
      </c>
      <c r="C257" t="s">
        <v>61</v>
      </c>
      <c r="D257" t="s">
        <v>57</v>
      </c>
      <c r="E257" t="s">
        <v>55</v>
      </c>
      <c r="F257" s="1">
        <v>0.78819444444444453</v>
      </c>
      <c r="G257" s="2">
        <v>21400</v>
      </c>
      <c r="H257" s="11">
        <f t="shared" si="19"/>
        <v>4</v>
      </c>
      <c r="I257" s="11">
        <f t="shared" si="15"/>
        <v>0</v>
      </c>
      <c r="J257" t="s">
        <v>18</v>
      </c>
      <c r="K257" t="s">
        <v>263</v>
      </c>
      <c r="L257" s="13" t="s">
        <v>114</v>
      </c>
      <c r="M257" s="13" t="s">
        <v>111</v>
      </c>
      <c r="P257" s="7" t="str">
        <f t="shared" si="16"/>
        <v>SK Rapid WienSpartak Moskau21400</v>
      </c>
      <c r="Q257" s="7" t="str">
        <f t="shared" si="17"/>
        <v>Spartak MoskauSK Rapid Wien21400</v>
      </c>
      <c r="R257">
        <f>IF(P257&lt;&gt;"",COUNTIF(P$2:Q257,P257),"")</f>
        <v>1</v>
      </c>
    </row>
    <row r="258" spans="1:18" hidden="1" x14ac:dyDescent="0.3">
      <c r="A258" t="s">
        <v>10</v>
      </c>
      <c r="B258" t="s">
        <v>123</v>
      </c>
      <c r="C258" t="s">
        <v>61</v>
      </c>
      <c r="D258" t="s">
        <v>57</v>
      </c>
      <c r="E258" t="s">
        <v>56</v>
      </c>
      <c r="F258" s="1">
        <v>0.70833333333333337</v>
      </c>
      <c r="G258" s="2">
        <v>15973</v>
      </c>
      <c r="H258" s="11">
        <f t="shared" si="19"/>
        <v>3</v>
      </c>
      <c r="I258" s="11">
        <f t="shared" ref="I258:I321" si="20">IF(OR(L258=".",M258="."),"1",0)</f>
        <v>0</v>
      </c>
      <c r="J258" t="s">
        <v>33</v>
      </c>
      <c r="K258" t="s">
        <v>18</v>
      </c>
      <c r="L258" s="13" t="s">
        <v>114</v>
      </c>
      <c r="M258" s="13" t="s">
        <v>115</v>
      </c>
      <c r="P258" s="7" t="str">
        <f t="shared" ref="P258:P321" si="21">J258&amp;K258&amp;G258</f>
        <v>Red Bull SalzburgSK Rapid Wien15973</v>
      </c>
      <c r="Q258" s="7" t="str">
        <f t="shared" ref="Q258:Q321" si="22">K258&amp;J258&amp;G258</f>
        <v>SK Rapid WienRed Bull Salzburg15973</v>
      </c>
      <c r="R258">
        <f>IF(P258&lt;&gt;"",COUNTIF(P$2:Q258,P258),"")</f>
        <v>2</v>
      </c>
    </row>
    <row r="259" spans="1:18" x14ac:dyDescent="0.3">
      <c r="A259" t="s">
        <v>8</v>
      </c>
      <c r="B259" s="3" t="s">
        <v>125</v>
      </c>
      <c r="C259" t="s">
        <v>61</v>
      </c>
      <c r="D259" t="s">
        <v>57</v>
      </c>
      <c r="E259" t="s">
        <v>53</v>
      </c>
      <c r="F259" s="1">
        <v>0.77083333333333337</v>
      </c>
      <c r="G259" s="2">
        <v>5300</v>
      </c>
      <c r="H259" s="11">
        <f t="shared" si="19"/>
        <v>3</v>
      </c>
      <c r="I259" s="11">
        <f t="shared" si="20"/>
        <v>0</v>
      </c>
      <c r="J259" t="s">
        <v>20</v>
      </c>
      <c r="K259" t="s">
        <v>18</v>
      </c>
      <c r="L259" s="13">
        <v>1</v>
      </c>
      <c r="M259" s="13">
        <v>1</v>
      </c>
      <c r="P259" s="7" t="str">
        <f t="shared" si="21"/>
        <v>SV MattersburgSK Rapid Wien5300</v>
      </c>
      <c r="Q259" s="7" t="str">
        <f t="shared" si="22"/>
        <v>SK Rapid WienSV Mattersburg5300</v>
      </c>
      <c r="R259">
        <f>IF(P259&lt;&gt;"",COUNTIF(P$2:Q259,P259),"")</f>
        <v>1</v>
      </c>
    </row>
    <row r="260" spans="1:18" hidden="1" x14ac:dyDescent="0.3">
      <c r="A260" t="s">
        <v>10</v>
      </c>
      <c r="B260" t="s">
        <v>224</v>
      </c>
      <c r="C260" t="s">
        <v>61</v>
      </c>
      <c r="D260" t="s">
        <v>57</v>
      </c>
      <c r="E260" t="s">
        <v>52</v>
      </c>
      <c r="F260" s="1">
        <v>0.70833333333333337</v>
      </c>
      <c r="G260" s="2">
        <v>15800</v>
      </c>
      <c r="H260" s="11">
        <f t="shared" si="19"/>
        <v>3</v>
      </c>
      <c r="I260" s="11">
        <f t="shared" si="20"/>
        <v>0</v>
      </c>
      <c r="J260" t="s">
        <v>18</v>
      </c>
      <c r="K260" t="s">
        <v>16</v>
      </c>
      <c r="L260" s="13" t="s">
        <v>111</v>
      </c>
      <c r="M260" s="13" t="s">
        <v>114</v>
      </c>
      <c r="P260" s="7" t="str">
        <f t="shared" si="21"/>
        <v>SK Rapid WienSKN St. Pölten15800</v>
      </c>
      <c r="Q260" s="7" t="str">
        <f t="shared" si="22"/>
        <v>SKN St. PöltenSK Rapid Wien15800</v>
      </c>
      <c r="R260">
        <f>IF(P260&lt;&gt;"",COUNTIF(P$2:Q260,P260),"")</f>
        <v>2</v>
      </c>
    </row>
    <row r="261" spans="1:18" x14ac:dyDescent="0.3">
      <c r="A261" t="s">
        <v>19</v>
      </c>
      <c r="B261" s="3" t="s">
        <v>225</v>
      </c>
      <c r="C261" t="s">
        <v>61</v>
      </c>
      <c r="D261" t="s">
        <v>58</v>
      </c>
      <c r="E261" t="s">
        <v>55</v>
      </c>
      <c r="F261" s="1">
        <v>0.875</v>
      </c>
      <c r="G261" s="2">
        <v>47543</v>
      </c>
      <c r="H261" s="11">
        <f t="shared" si="19"/>
        <v>5</v>
      </c>
      <c r="I261" s="11">
        <f t="shared" si="20"/>
        <v>0</v>
      </c>
      <c r="J261" t="s">
        <v>265</v>
      </c>
      <c r="K261" t="s">
        <v>18</v>
      </c>
      <c r="L261" s="13" t="s">
        <v>124</v>
      </c>
      <c r="M261" s="13" t="s">
        <v>115</v>
      </c>
      <c r="P261" s="7" t="str">
        <f t="shared" si="21"/>
        <v>Glasgow RangersSK Rapid Wien47543</v>
      </c>
      <c r="Q261" s="7" t="str">
        <f t="shared" si="22"/>
        <v>SK Rapid WienGlasgow Rangers47543</v>
      </c>
      <c r="R261">
        <f>IF(P261&lt;&gt;"",COUNTIF(P$2:Q261,P261),"")</f>
        <v>1</v>
      </c>
    </row>
    <row r="262" spans="1:18" x14ac:dyDescent="0.3">
      <c r="A262" t="s">
        <v>10</v>
      </c>
      <c r="B262" s="3" t="s">
        <v>178</v>
      </c>
      <c r="C262" t="s">
        <v>61</v>
      </c>
      <c r="D262" t="s">
        <v>58</v>
      </c>
      <c r="E262" t="s">
        <v>56</v>
      </c>
      <c r="F262" s="1">
        <v>0.60416666666666663</v>
      </c>
      <c r="G262" s="2">
        <v>18200</v>
      </c>
      <c r="H262" s="11">
        <f t="shared" si="19"/>
        <v>3</v>
      </c>
      <c r="I262" s="11">
        <f t="shared" si="20"/>
        <v>0</v>
      </c>
      <c r="J262" t="s">
        <v>18</v>
      </c>
      <c r="K262" t="s">
        <v>20</v>
      </c>
      <c r="L262" s="13" t="s">
        <v>115</v>
      </c>
      <c r="M262" s="13" t="s">
        <v>111</v>
      </c>
      <c r="P262" s="7" t="str">
        <f t="shared" si="21"/>
        <v>SK Rapid WienSV Mattersburg18200</v>
      </c>
      <c r="Q262" s="7" t="str">
        <f t="shared" si="22"/>
        <v>SV MattersburgSK Rapid Wien18200</v>
      </c>
      <c r="R262">
        <f>IF(P262&lt;&gt;"",COUNTIF(P$2:Q262,P262),"")</f>
        <v>1</v>
      </c>
    </row>
    <row r="263" spans="1:18" x14ac:dyDescent="0.3">
      <c r="A263" t="s">
        <v>10</v>
      </c>
      <c r="B263" s="3" t="s">
        <v>226</v>
      </c>
      <c r="C263" t="s">
        <v>61</v>
      </c>
      <c r="D263" t="s">
        <v>58</v>
      </c>
      <c r="E263" t="s">
        <v>52</v>
      </c>
      <c r="F263" s="1">
        <v>0.70833333333333337</v>
      </c>
      <c r="G263" s="2">
        <v>5024</v>
      </c>
      <c r="H263" s="11">
        <f t="shared" si="19"/>
        <v>13</v>
      </c>
      <c r="I263" s="11">
        <f t="shared" si="20"/>
        <v>0</v>
      </c>
      <c r="J263" t="s">
        <v>80</v>
      </c>
      <c r="K263" t="s">
        <v>18</v>
      </c>
      <c r="L263" s="13" t="s">
        <v>124</v>
      </c>
      <c r="M263" s="13" t="s">
        <v>111</v>
      </c>
      <c r="P263" s="7" t="str">
        <f t="shared" si="21"/>
        <v>TSV HartbergSK Rapid Wien5024</v>
      </c>
      <c r="Q263" s="7" t="str">
        <f t="shared" si="22"/>
        <v>SK Rapid WienTSV Hartberg5024</v>
      </c>
      <c r="R263">
        <f>IF(P263&lt;&gt;"",COUNTIF(P$2:Q263,P263),"")</f>
        <v>1</v>
      </c>
    </row>
    <row r="264" spans="1:18" x14ac:dyDescent="0.3">
      <c r="A264" t="s">
        <v>19</v>
      </c>
      <c r="B264" s="3" t="s">
        <v>227</v>
      </c>
      <c r="C264" t="s">
        <v>61</v>
      </c>
      <c r="D264" t="s">
        <v>58</v>
      </c>
      <c r="E264" t="s">
        <v>55</v>
      </c>
      <c r="F264" s="1">
        <v>0.875</v>
      </c>
      <c r="G264" s="2">
        <v>14158</v>
      </c>
      <c r="H264" s="11">
        <f t="shared" si="19"/>
        <v>5</v>
      </c>
      <c r="I264" s="11">
        <f t="shared" si="20"/>
        <v>0</v>
      </c>
      <c r="J264" t="s">
        <v>266</v>
      </c>
      <c r="K264" t="s">
        <v>18</v>
      </c>
      <c r="L264" s="13" t="s">
        <v>145</v>
      </c>
      <c r="M264" s="13" t="s">
        <v>111</v>
      </c>
      <c r="P264" s="7" t="str">
        <f t="shared" si="21"/>
        <v>FC VillarrealSK Rapid Wien14158</v>
      </c>
      <c r="Q264" s="7" t="str">
        <f t="shared" si="22"/>
        <v>SK Rapid WienFC Villarreal14158</v>
      </c>
      <c r="R264">
        <f>IF(P264&lt;&gt;"",COUNTIF(P$2:Q264,P264),"")</f>
        <v>1</v>
      </c>
    </row>
    <row r="265" spans="1:18" x14ac:dyDescent="0.3">
      <c r="A265" t="s">
        <v>10</v>
      </c>
      <c r="B265" s="3" t="s">
        <v>228</v>
      </c>
      <c r="C265" t="s">
        <v>61</v>
      </c>
      <c r="D265" t="s">
        <v>58</v>
      </c>
      <c r="E265" t="s">
        <v>56</v>
      </c>
      <c r="F265" s="1">
        <v>0.60416666666666663</v>
      </c>
      <c r="G265" s="2">
        <v>14600</v>
      </c>
      <c r="H265" s="11">
        <f t="shared" si="19"/>
        <v>3</v>
      </c>
      <c r="I265" s="11">
        <f t="shared" si="20"/>
        <v>0</v>
      </c>
      <c r="J265" t="s">
        <v>18</v>
      </c>
      <c r="K265" t="s">
        <v>13</v>
      </c>
      <c r="L265" s="13" t="s">
        <v>114</v>
      </c>
      <c r="M265" s="13" t="s">
        <v>111</v>
      </c>
      <c r="P265" s="7" t="str">
        <f t="shared" si="21"/>
        <v>SK Rapid WienFC Admira Wacker Mödling14600</v>
      </c>
      <c r="Q265" s="7" t="str">
        <f t="shared" si="22"/>
        <v>FC Admira Wacker MödlingSK Rapid Wien14600</v>
      </c>
      <c r="R265">
        <f>IF(P265&lt;&gt;"",COUNTIF(P$2:Q265,P265),"")</f>
        <v>1</v>
      </c>
    </row>
    <row r="266" spans="1:18" hidden="1" x14ac:dyDescent="0.3">
      <c r="A266" t="s">
        <v>8</v>
      </c>
      <c r="B266" t="s">
        <v>229</v>
      </c>
      <c r="C266" t="s">
        <v>61</v>
      </c>
      <c r="D266" t="s">
        <v>58</v>
      </c>
      <c r="E266" t="s">
        <v>53</v>
      </c>
      <c r="F266" s="1">
        <v>0.75</v>
      </c>
      <c r="G266" s="2">
        <v>3755</v>
      </c>
      <c r="H266" s="11">
        <f t="shared" si="19"/>
        <v>3</v>
      </c>
      <c r="I266" s="11">
        <f t="shared" si="20"/>
        <v>0</v>
      </c>
      <c r="J266" t="s">
        <v>11</v>
      </c>
      <c r="K266" t="s">
        <v>18</v>
      </c>
      <c r="L266" s="13" t="s">
        <v>111</v>
      </c>
      <c r="M266" s="13" t="s">
        <v>124</v>
      </c>
      <c r="P266" s="7" t="str">
        <f t="shared" si="21"/>
        <v>Wolfsberger ACSK Rapid Wien3755</v>
      </c>
      <c r="Q266" s="7" t="str">
        <f t="shared" si="22"/>
        <v>SK Rapid WienWolfsberger AC3755</v>
      </c>
      <c r="R266">
        <f>IF(P266&lt;&gt;"",COUNTIF(P$2:Q266,P266),"")</f>
        <v>2</v>
      </c>
    </row>
    <row r="267" spans="1:18" x14ac:dyDescent="0.3">
      <c r="A267" t="s">
        <v>10</v>
      </c>
      <c r="B267" s="3" t="s">
        <v>131</v>
      </c>
      <c r="C267" t="s">
        <v>61</v>
      </c>
      <c r="D267" t="s">
        <v>59</v>
      </c>
      <c r="E267" t="s">
        <v>56</v>
      </c>
      <c r="F267" s="1">
        <v>0.70833333333333337</v>
      </c>
      <c r="G267" s="2">
        <v>5038</v>
      </c>
      <c r="H267" s="11">
        <f t="shared" si="19"/>
        <v>4</v>
      </c>
      <c r="I267" s="11">
        <f t="shared" si="20"/>
        <v>0</v>
      </c>
      <c r="J267" t="s">
        <v>14</v>
      </c>
      <c r="K267" t="s">
        <v>18</v>
      </c>
      <c r="L267" s="13" t="s">
        <v>114</v>
      </c>
      <c r="M267" s="13" t="s">
        <v>114</v>
      </c>
      <c r="P267" s="7" t="str">
        <f t="shared" si="21"/>
        <v>SC Rheindorf AltachSK Rapid Wien5038</v>
      </c>
      <c r="Q267" s="7" t="str">
        <f t="shared" si="22"/>
        <v>SK Rapid WienSC Rheindorf Altach5038</v>
      </c>
      <c r="R267">
        <f>IF(P267&lt;&gt;"",COUNTIF(P$2:Q267,P267),"")</f>
        <v>1</v>
      </c>
    </row>
    <row r="268" spans="1:18" x14ac:dyDescent="0.3">
      <c r="A268" t="s">
        <v>19</v>
      </c>
      <c r="B268" s="3" t="s">
        <v>230</v>
      </c>
      <c r="C268" t="s">
        <v>61</v>
      </c>
      <c r="D268" t="s">
        <v>59</v>
      </c>
      <c r="E268" t="s">
        <v>55</v>
      </c>
      <c r="F268" s="1">
        <v>0.78819444444444453</v>
      </c>
      <c r="G268" s="2">
        <v>22100</v>
      </c>
      <c r="H268" s="11">
        <f t="shared" si="19"/>
        <v>4</v>
      </c>
      <c r="I268" s="11">
        <f t="shared" si="20"/>
        <v>0</v>
      </c>
      <c r="J268" t="s">
        <v>18</v>
      </c>
      <c r="K268" t="s">
        <v>266</v>
      </c>
      <c r="L268" s="13" t="s">
        <v>111</v>
      </c>
      <c r="M268" s="13" t="s">
        <v>111</v>
      </c>
      <c r="P268" s="7" t="str">
        <f t="shared" si="21"/>
        <v>SK Rapid WienFC Villarreal22100</v>
      </c>
      <c r="Q268" s="7" t="str">
        <f t="shared" si="22"/>
        <v>FC VillarrealSK Rapid Wien22100</v>
      </c>
      <c r="R268">
        <f>IF(P268&lt;&gt;"",COUNTIF(P$2:Q268,P268),"")</f>
        <v>1</v>
      </c>
    </row>
    <row r="269" spans="1:18" hidden="1" x14ac:dyDescent="0.3">
      <c r="A269" t="s">
        <v>10</v>
      </c>
      <c r="B269" t="s">
        <v>132</v>
      </c>
      <c r="C269" t="s">
        <v>61</v>
      </c>
      <c r="D269" t="s">
        <v>59</v>
      </c>
      <c r="E269" t="s">
        <v>56</v>
      </c>
      <c r="F269" s="1">
        <v>0.60416666666666663</v>
      </c>
      <c r="G269" s="2">
        <v>5444</v>
      </c>
      <c r="H269" s="11">
        <f t="shared" si="19"/>
        <v>3</v>
      </c>
      <c r="I269" s="11">
        <f t="shared" si="20"/>
        <v>0</v>
      </c>
      <c r="J269" t="s">
        <v>11</v>
      </c>
      <c r="K269" t="s">
        <v>18</v>
      </c>
      <c r="L269" s="13" t="s">
        <v>124</v>
      </c>
      <c r="M269" s="13" t="s">
        <v>115</v>
      </c>
      <c r="P269" s="7" t="str">
        <f t="shared" si="21"/>
        <v>Wolfsberger ACSK Rapid Wien5444</v>
      </c>
      <c r="Q269" s="7" t="str">
        <f t="shared" si="22"/>
        <v>SK Rapid WienWolfsberger AC5444</v>
      </c>
      <c r="R269">
        <f>IF(P269&lt;&gt;"",COUNTIF(P$2:Q269,P269),"")</f>
        <v>2</v>
      </c>
    </row>
    <row r="270" spans="1:18" hidden="1" x14ac:dyDescent="0.3">
      <c r="A270" t="s">
        <v>10</v>
      </c>
      <c r="B270" t="s">
        <v>181</v>
      </c>
      <c r="C270" t="s">
        <v>61</v>
      </c>
      <c r="D270" t="s">
        <v>59</v>
      </c>
      <c r="E270" t="s">
        <v>56</v>
      </c>
      <c r="F270" s="1">
        <v>0.70833333333333337</v>
      </c>
      <c r="G270" s="2">
        <v>17600</v>
      </c>
      <c r="H270" s="11">
        <f t="shared" si="19"/>
        <v>14</v>
      </c>
      <c r="I270" s="11">
        <f t="shared" si="20"/>
        <v>0</v>
      </c>
      <c r="J270" t="s">
        <v>18</v>
      </c>
      <c r="K270" t="s">
        <v>12</v>
      </c>
      <c r="L270" s="13" t="s">
        <v>111</v>
      </c>
      <c r="M270" s="13" t="s">
        <v>115</v>
      </c>
      <c r="P270" s="7" t="str">
        <f t="shared" si="21"/>
        <v>SK Rapid WienLASK17600</v>
      </c>
      <c r="Q270" s="7" t="str">
        <f t="shared" si="22"/>
        <v>LASKSK Rapid Wien17600</v>
      </c>
      <c r="R270">
        <f>IF(P270&lt;&gt;"",COUNTIF(P$2:Q270,P270),"")</f>
        <v>2</v>
      </c>
    </row>
    <row r="271" spans="1:18" x14ac:dyDescent="0.3">
      <c r="A271" t="s">
        <v>19</v>
      </c>
      <c r="B271" s="3" t="s">
        <v>231</v>
      </c>
      <c r="C271" t="s">
        <v>61</v>
      </c>
      <c r="D271" t="s">
        <v>59</v>
      </c>
      <c r="E271" t="s">
        <v>55</v>
      </c>
      <c r="F271" s="1">
        <v>0.70138888888888884</v>
      </c>
      <c r="G271" s="2">
        <v>20739</v>
      </c>
      <c r="H271" s="11">
        <f t="shared" si="19"/>
        <v>4</v>
      </c>
      <c r="I271" s="11">
        <f t="shared" si="20"/>
        <v>0</v>
      </c>
      <c r="J271" t="s">
        <v>263</v>
      </c>
      <c r="K271" t="s">
        <v>18</v>
      </c>
      <c r="L271" s="13" t="s">
        <v>115</v>
      </c>
      <c r="M271" s="13" t="s">
        <v>114</v>
      </c>
      <c r="P271" s="7" t="str">
        <f t="shared" si="21"/>
        <v>Spartak MoskauSK Rapid Wien20739</v>
      </c>
      <c r="Q271" s="7" t="str">
        <f t="shared" si="22"/>
        <v>SK Rapid WienSpartak Moskau20739</v>
      </c>
      <c r="R271">
        <f>IF(P271&lt;&gt;"",COUNTIF(P$2:Q271,P271),"")</f>
        <v>1</v>
      </c>
    </row>
    <row r="272" spans="1:18" x14ac:dyDescent="0.3">
      <c r="A272" t="s">
        <v>10</v>
      </c>
      <c r="B272" s="3" t="s">
        <v>182</v>
      </c>
      <c r="C272" t="s">
        <v>61</v>
      </c>
      <c r="D272" t="s">
        <v>60</v>
      </c>
      <c r="E272" t="s">
        <v>56</v>
      </c>
      <c r="F272" s="1">
        <v>0.60416666666666663</v>
      </c>
      <c r="G272" s="2">
        <v>7665</v>
      </c>
      <c r="H272" s="11">
        <f t="shared" si="19"/>
        <v>3</v>
      </c>
      <c r="I272" s="11">
        <f t="shared" si="20"/>
        <v>0</v>
      </c>
      <c r="J272" t="s">
        <v>89</v>
      </c>
      <c r="K272" t="s">
        <v>18</v>
      </c>
      <c r="L272" s="13" t="s">
        <v>111</v>
      </c>
      <c r="M272" s="13" t="s">
        <v>115</v>
      </c>
      <c r="P272" s="7" t="str">
        <f t="shared" si="21"/>
        <v>FC Wacker InnsbruckSK Rapid Wien7665</v>
      </c>
      <c r="Q272" s="7" t="str">
        <f t="shared" si="22"/>
        <v>SK Rapid WienFC Wacker Innsbruck7665</v>
      </c>
      <c r="R272">
        <f>IF(P272&lt;&gt;"",COUNTIF(P$2:Q272,P272),"")</f>
        <v>1</v>
      </c>
    </row>
    <row r="273" spans="1:18" hidden="1" x14ac:dyDescent="0.3">
      <c r="A273" t="s">
        <v>10</v>
      </c>
      <c r="B273" t="s">
        <v>135</v>
      </c>
      <c r="C273" t="s">
        <v>61</v>
      </c>
      <c r="D273" t="s">
        <v>60</v>
      </c>
      <c r="E273" t="s">
        <v>56</v>
      </c>
      <c r="F273" s="1">
        <v>0.70833333333333337</v>
      </c>
      <c r="G273" s="2">
        <v>17700</v>
      </c>
      <c r="H273" s="11">
        <f t="shared" si="19"/>
        <v>7</v>
      </c>
      <c r="I273" s="11">
        <f t="shared" si="20"/>
        <v>0</v>
      </c>
      <c r="J273" t="s">
        <v>18</v>
      </c>
      <c r="K273" t="s">
        <v>17</v>
      </c>
      <c r="L273" s="13" t="s">
        <v>111</v>
      </c>
      <c r="M273" s="13" t="s">
        <v>111</v>
      </c>
      <c r="P273" s="7" t="str">
        <f t="shared" si="21"/>
        <v>SK Rapid WienSK Sturm Graz17700</v>
      </c>
      <c r="Q273" s="7" t="str">
        <f t="shared" si="22"/>
        <v>SK Sturm GrazSK Rapid Wien17700</v>
      </c>
      <c r="R273">
        <f>IF(P273&lt;&gt;"",COUNTIF(P$2:Q273,P273),"")</f>
        <v>2</v>
      </c>
    </row>
    <row r="274" spans="1:18" x14ac:dyDescent="0.3">
      <c r="A274" t="s">
        <v>19</v>
      </c>
      <c r="B274" s="3" t="s">
        <v>233</v>
      </c>
      <c r="C274" t="s">
        <v>61</v>
      </c>
      <c r="D274" t="s">
        <v>60</v>
      </c>
      <c r="E274" t="s">
        <v>55</v>
      </c>
      <c r="F274" s="1">
        <v>0.78819444444444453</v>
      </c>
      <c r="G274" s="2">
        <v>23850</v>
      </c>
      <c r="H274" s="11">
        <f t="shared" si="19"/>
        <v>4</v>
      </c>
      <c r="I274" s="11">
        <f t="shared" si="20"/>
        <v>0</v>
      </c>
      <c r="J274" t="s">
        <v>18</v>
      </c>
      <c r="K274" t="s">
        <v>265</v>
      </c>
      <c r="L274" s="13" t="s">
        <v>115</v>
      </c>
      <c r="M274" s="13" t="s">
        <v>111</v>
      </c>
      <c r="P274" s="7" t="str">
        <f t="shared" si="21"/>
        <v>SK Rapid WienGlasgow Rangers23850</v>
      </c>
      <c r="Q274" s="7" t="str">
        <f t="shared" si="22"/>
        <v>Glasgow RangersSK Rapid Wien23850</v>
      </c>
      <c r="R274">
        <f>IF(P274&lt;&gt;"",COUNTIF(P$2:Q274,P274),"")</f>
        <v>1</v>
      </c>
    </row>
    <row r="275" spans="1:18" hidden="1" x14ac:dyDescent="0.3">
      <c r="A275" t="s">
        <v>10</v>
      </c>
      <c r="B275" t="s">
        <v>136</v>
      </c>
      <c r="C275" t="s">
        <v>61</v>
      </c>
      <c r="D275" t="s">
        <v>60</v>
      </c>
      <c r="E275" t="s">
        <v>56</v>
      </c>
      <c r="F275" s="1">
        <v>0.70833333333333337</v>
      </c>
      <c r="G275" s="2">
        <v>16582</v>
      </c>
      <c r="H275" s="11">
        <f t="shared" si="19"/>
        <v>3</v>
      </c>
      <c r="I275" s="11">
        <f t="shared" si="20"/>
        <v>0</v>
      </c>
      <c r="J275" t="s">
        <v>21</v>
      </c>
      <c r="K275" t="s">
        <v>18</v>
      </c>
      <c r="L275" s="13" t="s">
        <v>137</v>
      </c>
      <c r="M275" s="13" t="s">
        <v>115</v>
      </c>
      <c r="P275" s="7" t="str">
        <f t="shared" si="21"/>
        <v>FK Austria WienSK Rapid Wien16582</v>
      </c>
      <c r="Q275" s="7" t="str">
        <f t="shared" si="22"/>
        <v>SK Rapid WienFK Austria Wien16582</v>
      </c>
      <c r="R275">
        <f>IF(P275&lt;&gt;"",COUNTIF(P$2:Q275,P275),"")</f>
        <v>2</v>
      </c>
    </row>
    <row r="276" spans="1:18" x14ac:dyDescent="0.3">
      <c r="A276" t="s">
        <v>19</v>
      </c>
      <c r="B276" s="3" t="s">
        <v>234</v>
      </c>
      <c r="C276" t="s">
        <v>139</v>
      </c>
      <c r="D276" t="s">
        <v>62</v>
      </c>
      <c r="E276" t="s">
        <v>55</v>
      </c>
      <c r="F276" s="1">
        <v>0.78819444444444453</v>
      </c>
      <c r="G276" s="2" t="s">
        <v>116</v>
      </c>
      <c r="H276" s="11">
        <f t="shared" si="19"/>
        <v>60</v>
      </c>
      <c r="I276" s="11">
        <f t="shared" si="20"/>
        <v>0</v>
      </c>
      <c r="J276" t="s">
        <v>18</v>
      </c>
      <c r="K276" t="s">
        <v>267</v>
      </c>
      <c r="L276" s="13" t="s">
        <v>111</v>
      </c>
      <c r="M276" s="13" t="s">
        <v>115</v>
      </c>
      <c r="P276" s="7" t="str">
        <f t="shared" si="21"/>
        <v>SK Rapid WienInter Mailand</v>
      </c>
      <c r="Q276" s="7" t="str">
        <f t="shared" si="22"/>
        <v>Inter MailandSK Rapid Wien</v>
      </c>
      <c r="R276">
        <f>IF(P276&lt;&gt;"",COUNTIF(P$2:Q276,P276),"")</f>
        <v>1</v>
      </c>
    </row>
    <row r="277" spans="1:18" x14ac:dyDescent="0.3">
      <c r="A277" t="s">
        <v>8</v>
      </c>
      <c r="B277" s="3" t="s">
        <v>235</v>
      </c>
      <c r="C277" t="s">
        <v>139</v>
      </c>
      <c r="D277" t="s">
        <v>62</v>
      </c>
      <c r="E277" t="s">
        <v>56</v>
      </c>
      <c r="F277" s="1">
        <v>0.71875</v>
      </c>
      <c r="G277" s="2">
        <v>12700</v>
      </c>
      <c r="H277" s="11">
        <f t="shared" si="19"/>
        <v>3</v>
      </c>
      <c r="I277" s="11">
        <f t="shared" si="20"/>
        <v>0</v>
      </c>
      <c r="J277" t="s">
        <v>18</v>
      </c>
      <c r="K277" t="s">
        <v>80</v>
      </c>
      <c r="L277" s="13" t="s">
        <v>145</v>
      </c>
      <c r="M277" s="13" t="s">
        <v>114</v>
      </c>
      <c r="P277" s="7" t="str">
        <f t="shared" si="21"/>
        <v>SK Rapid WienTSV Hartberg12700</v>
      </c>
      <c r="Q277" s="7" t="str">
        <f t="shared" si="22"/>
        <v>TSV HartbergSK Rapid Wien12700</v>
      </c>
      <c r="R277">
        <f>IF(P277&lt;&gt;"",COUNTIF(P$2:Q277,P277),"")</f>
        <v>1</v>
      </c>
    </row>
    <row r="278" spans="1:18" hidden="1" x14ac:dyDescent="0.3">
      <c r="A278" t="s">
        <v>19</v>
      </c>
      <c r="B278" t="s">
        <v>236</v>
      </c>
      <c r="C278" t="s">
        <v>139</v>
      </c>
      <c r="D278" t="s">
        <v>62</v>
      </c>
      <c r="E278" t="s">
        <v>55</v>
      </c>
      <c r="F278" s="1">
        <v>0.875</v>
      </c>
      <c r="G278" s="2" t="s">
        <v>116</v>
      </c>
      <c r="H278" s="11">
        <f t="shared" si="19"/>
        <v>4</v>
      </c>
      <c r="I278" s="11">
        <f t="shared" si="20"/>
        <v>0</v>
      </c>
      <c r="J278" t="s">
        <v>267</v>
      </c>
      <c r="K278" t="s">
        <v>18</v>
      </c>
      <c r="L278" s="13" t="s">
        <v>112</v>
      </c>
      <c r="M278" s="13" t="s">
        <v>111</v>
      </c>
      <c r="P278" s="7" t="str">
        <f t="shared" si="21"/>
        <v>Inter MailandSK Rapid Wien</v>
      </c>
      <c r="Q278" s="7" t="str">
        <f t="shared" si="22"/>
        <v>SK Rapid WienInter Mailand</v>
      </c>
      <c r="R278">
        <f>IF(P278&lt;&gt;"",COUNTIF(P$2:Q278,P278),"")</f>
        <v>2</v>
      </c>
    </row>
    <row r="279" spans="1:18" hidden="1" x14ac:dyDescent="0.3">
      <c r="A279" t="s">
        <v>10</v>
      </c>
      <c r="B279" t="s">
        <v>184</v>
      </c>
      <c r="C279" t="s">
        <v>139</v>
      </c>
      <c r="D279" t="s">
        <v>62</v>
      </c>
      <c r="E279" t="s">
        <v>56</v>
      </c>
      <c r="F279" s="1">
        <v>0.70833333333333337</v>
      </c>
      <c r="G279" s="2">
        <v>19440</v>
      </c>
      <c r="H279" s="11">
        <f t="shared" si="19"/>
        <v>3</v>
      </c>
      <c r="I279" s="11">
        <f t="shared" si="20"/>
        <v>0</v>
      </c>
      <c r="J279" t="s">
        <v>18</v>
      </c>
      <c r="K279" t="s">
        <v>33</v>
      </c>
      <c r="L279" s="13" t="s">
        <v>114</v>
      </c>
      <c r="M279" s="13" t="s">
        <v>111</v>
      </c>
      <c r="P279" s="7" t="str">
        <f t="shared" si="21"/>
        <v>SK Rapid WienRed Bull Salzburg19440</v>
      </c>
      <c r="Q279" s="7" t="str">
        <f t="shared" si="22"/>
        <v>Red Bull SalzburgSK Rapid Wien19440</v>
      </c>
      <c r="R279">
        <f>IF(P279&lt;&gt;"",COUNTIF(P$2:Q279,P279),"")</f>
        <v>2</v>
      </c>
    </row>
    <row r="280" spans="1:18" hidden="1" x14ac:dyDescent="0.3">
      <c r="A280" t="s">
        <v>10</v>
      </c>
      <c r="B280" t="s">
        <v>237</v>
      </c>
      <c r="C280" t="s">
        <v>139</v>
      </c>
      <c r="D280" t="s">
        <v>63</v>
      </c>
      <c r="E280" t="s">
        <v>52</v>
      </c>
      <c r="F280" s="1">
        <v>0.70833333333333337</v>
      </c>
      <c r="G280" s="2">
        <v>7195</v>
      </c>
      <c r="H280" s="11">
        <f t="shared" si="19"/>
        <v>6</v>
      </c>
      <c r="I280" s="11">
        <f t="shared" si="20"/>
        <v>0</v>
      </c>
      <c r="J280" t="s">
        <v>16</v>
      </c>
      <c r="K280" t="s">
        <v>18</v>
      </c>
      <c r="L280" s="13" t="s">
        <v>111</v>
      </c>
      <c r="M280" s="13" t="s">
        <v>112</v>
      </c>
      <c r="P280" s="7" t="str">
        <f t="shared" si="21"/>
        <v>SKN St. PöltenSK Rapid Wien7195</v>
      </c>
      <c r="Q280" s="7" t="str">
        <f t="shared" si="22"/>
        <v>SK Rapid WienSKN St. Pölten7195</v>
      </c>
      <c r="R280">
        <f>IF(P280&lt;&gt;"",COUNTIF(P$2:Q280,P280),"")</f>
        <v>2</v>
      </c>
    </row>
    <row r="281" spans="1:18" x14ac:dyDescent="0.3">
      <c r="A281" t="s">
        <v>10</v>
      </c>
      <c r="B281" s="3" t="s">
        <v>142</v>
      </c>
      <c r="C281" t="s">
        <v>139</v>
      </c>
      <c r="D281" t="s">
        <v>63</v>
      </c>
      <c r="E281" t="s">
        <v>56</v>
      </c>
      <c r="F281" s="1">
        <v>0.70833333333333337</v>
      </c>
      <c r="G281" s="2">
        <v>10200</v>
      </c>
      <c r="H281" s="11">
        <f t="shared" si="19"/>
        <v>8</v>
      </c>
      <c r="I281" s="11">
        <f t="shared" si="20"/>
        <v>0</v>
      </c>
      <c r="J281" t="s">
        <v>20</v>
      </c>
      <c r="K281" t="s">
        <v>18</v>
      </c>
      <c r="L281" s="13" t="s">
        <v>114</v>
      </c>
      <c r="M281" s="13" t="s">
        <v>115</v>
      </c>
      <c r="P281" s="7" t="str">
        <f t="shared" si="21"/>
        <v>SV MattersburgSK Rapid Wien10200</v>
      </c>
      <c r="Q281" s="7" t="str">
        <f t="shared" si="22"/>
        <v>SK Rapid WienSV Mattersburg10200</v>
      </c>
      <c r="R281">
        <f>IF(P281&lt;&gt;"",COUNTIF(P$2:Q281,P281),"")</f>
        <v>1</v>
      </c>
    </row>
    <row r="282" spans="1:18" x14ac:dyDescent="0.3">
      <c r="A282" t="s">
        <v>10</v>
      </c>
      <c r="B282" s="3" t="s">
        <v>143</v>
      </c>
      <c r="C282" t="s">
        <v>139</v>
      </c>
      <c r="D282" t="s">
        <v>63</v>
      </c>
      <c r="E282" t="s">
        <v>56</v>
      </c>
      <c r="F282" s="1">
        <v>0.70833333333333337</v>
      </c>
      <c r="G282" s="2">
        <v>19200</v>
      </c>
      <c r="H282" s="11">
        <f t="shared" si="19"/>
        <v>7</v>
      </c>
      <c r="I282" s="11">
        <f t="shared" si="20"/>
        <v>0</v>
      </c>
      <c r="J282" t="s">
        <v>18</v>
      </c>
      <c r="K282" t="s">
        <v>80</v>
      </c>
      <c r="L282" s="13" t="s">
        <v>114</v>
      </c>
      <c r="M282" s="13" t="s">
        <v>114</v>
      </c>
      <c r="P282" s="7" t="str">
        <f t="shared" si="21"/>
        <v>SK Rapid WienTSV Hartberg19200</v>
      </c>
      <c r="Q282" s="7" t="str">
        <f t="shared" si="22"/>
        <v>TSV HartbergSK Rapid Wien19200</v>
      </c>
      <c r="R282">
        <f>IF(P282&lt;&gt;"",COUNTIF(P$2:Q282,P282),"")</f>
        <v>1</v>
      </c>
    </row>
    <row r="283" spans="1:18" x14ac:dyDescent="0.3">
      <c r="A283" t="s">
        <v>10</v>
      </c>
      <c r="B283" s="3" t="s">
        <v>281</v>
      </c>
      <c r="C283" t="s">
        <v>139</v>
      </c>
      <c r="D283" t="s">
        <v>63</v>
      </c>
      <c r="E283" t="s">
        <v>52</v>
      </c>
      <c r="F283" s="1">
        <v>0.70833333333333337</v>
      </c>
      <c r="G283" s="2">
        <v>11600</v>
      </c>
      <c r="H283" s="11">
        <f t="shared" si="19"/>
        <v>13</v>
      </c>
      <c r="I283" s="11">
        <f t="shared" si="20"/>
        <v>0</v>
      </c>
      <c r="J283" t="s">
        <v>18</v>
      </c>
      <c r="K283" t="s">
        <v>13</v>
      </c>
      <c r="L283" s="13" t="s">
        <v>124</v>
      </c>
      <c r="M283" s="13" t="s">
        <v>111</v>
      </c>
      <c r="P283" s="7" t="str">
        <f t="shared" si="21"/>
        <v>SK Rapid WienFC Admira Wacker Mödling11600</v>
      </c>
      <c r="Q283" s="7" t="str">
        <f t="shared" si="22"/>
        <v>FC Admira Wacker MödlingSK Rapid Wien11600</v>
      </c>
      <c r="R283">
        <f>IF(P283&lt;&gt;"",COUNTIF(P$2:Q283,P283),"")</f>
        <v>1</v>
      </c>
    </row>
    <row r="284" spans="1:18" hidden="1" x14ac:dyDescent="0.3">
      <c r="A284" t="s">
        <v>8</v>
      </c>
      <c r="B284" t="s">
        <v>240</v>
      </c>
      <c r="C284" t="s">
        <v>139</v>
      </c>
      <c r="D284" t="s">
        <v>64</v>
      </c>
      <c r="E284" t="s">
        <v>53</v>
      </c>
      <c r="F284" s="1">
        <v>0.85416666666666663</v>
      </c>
      <c r="G284" s="2">
        <v>6087</v>
      </c>
      <c r="H284" s="11">
        <f t="shared" si="19"/>
        <v>4</v>
      </c>
      <c r="I284" s="11">
        <f t="shared" si="20"/>
        <v>0</v>
      </c>
      <c r="J284" t="s">
        <v>12</v>
      </c>
      <c r="K284" t="s">
        <v>18</v>
      </c>
      <c r="L284" s="13">
        <v>1</v>
      </c>
      <c r="M284" s="13">
        <v>1</v>
      </c>
      <c r="P284" s="7" t="str">
        <f t="shared" si="21"/>
        <v>LASKSK Rapid Wien6087</v>
      </c>
      <c r="Q284" s="7" t="str">
        <f t="shared" si="22"/>
        <v>SK Rapid WienLASK6087</v>
      </c>
      <c r="R284">
        <f>IF(P284&lt;&gt;"",COUNTIF(P$2:Q284,P284),"")</f>
        <v>2</v>
      </c>
    </row>
    <row r="285" spans="1:18" x14ac:dyDescent="0.3">
      <c r="A285" t="s">
        <v>10</v>
      </c>
      <c r="B285" s="3" t="s">
        <v>282</v>
      </c>
      <c r="C285" t="s">
        <v>139</v>
      </c>
      <c r="D285" t="s">
        <v>64</v>
      </c>
      <c r="E285" t="s">
        <v>52</v>
      </c>
      <c r="F285" s="1">
        <v>0.70833333333333337</v>
      </c>
      <c r="G285" s="2">
        <v>7413</v>
      </c>
      <c r="H285" s="11">
        <f t="shared" si="19"/>
        <v>3</v>
      </c>
      <c r="I285" s="11">
        <f t="shared" si="20"/>
        <v>0</v>
      </c>
      <c r="J285" t="s">
        <v>89</v>
      </c>
      <c r="K285" t="s">
        <v>18</v>
      </c>
      <c r="L285" s="13" t="s">
        <v>111</v>
      </c>
      <c r="M285" s="13" t="s">
        <v>114</v>
      </c>
      <c r="P285" s="7" t="str">
        <f t="shared" si="21"/>
        <v>FC Wacker InnsbruckSK Rapid Wien7413</v>
      </c>
      <c r="Q285" s="7" t="str">
        <f t="shared" si="22"/>
        <v>SK Rapid WienFC Wacker Innsbruck7413</v>
      </c>
      <c r="R285">
        <f>IF(P285&lt;&gt;"",COUNTIF(P$2:Q285,P285),"")</f>
        <v>1</v>
      </c>
    </row>
    <row r="286" spans="1:18" x14ac:dyDescent="0.3">
      <c r="A286" t="s">
        <v>10</v>
      </c>
      <c r="B286" s="3" t="s">
        <v>283</v>
      </c>
      <c r="C286" t="s">
        <v>139</v>
      </c>
      <c r="D286" t="s">
        <v>64</v>
      </c>
      <c r="E286" t="s">
        <v>52</v>
      </c>
      <c r="F286" s="1">
        <v>0.70833333333333337</v>
      </c>
      <c r="G286" s="2">
        <v>12300</v>
      </c>
      <c r="H286" s="11">
        <f t="shared" si="19"/>
        <v>7</v>
      </c>
      <c r="I286" s="11">
        <f t="shared" si="20"/>
        <v>0</v>
      </c>
      <c r="J286" t="s">
        <v>18</v>
      </c>
      <c r="K286" t="s">
        <v>20</v>
      </c>
      <c r="L286" s="13" t="s">
        <v>114</v>
      </c>
      <c r="M286" s="13" t="s">
        <v>115</v>
      </c>
      <c r="P286" s="7" t="str">
        <f t="shared" si="21"/>
        <v>SK Rapid WienSV Mattersburg12300</v>
      </c>
      <c r="Q286" s="7" t="str">
        <f t="shared" si="22"/>
        <v>SV MattersburgSK Rapid Wien12300</v>
      </c>
      <c r="R286">
        <f>IF(P286&lt;&gt;"",COUNTIF(P$2:Q286,P286),"")</f>
        <v>1</v>
      </c>
    </row>
    <row r="287" spans="1:18" x14ac:dyDescent="0.3">
      <c r="A287" t="s">
        <v>10</v>
      </c>
      <c r="B287" s="3" t="s">
        <v>284</v>
      </c>
      <c r="C287" t="s">
        <v>139</v>
      </c>
      <c r="D287" t="s">
        <v>64</v>
      </c>
      <c r="E287" t="s">
        <v>52</v>
      </c>
      <c r="F287" s="1">
        <v>0.70833333333333337</v>
      </c>
      <c r="G287" s="2">
        <v>5912</v>
      </c>
      <c r="H287" s="11">
        <f t="shared" si="19"/>
        <v>7</v>
      </c>
      <c r="I287" s="11">
        <f t="shared" si="20"/>
        <v>0</v>
      </c>
      <c r="J287" t="s">
        <v>14</v>
      </c>
      <c r="K287" t="s">
        <v>18</v>
      </c>
      <c r="L287" s="13" t="s">
        <v>114</v>
      </c>
      <c r="M287" s="13" t="s">
        <v>114</v>
      </c>
      <c r="P287" s="7" t="str">
        <f t="shared" si="21"/>
        <v>SC Rheindorf AltachSK Rapid Wien5912</v>
      </c>
      <c r="Q287" s="7" t="str">
        <f t="shared" si="22"/>
        <v>SK Rapid WienSC Rheindorf Altach5912</v>
      </c>
      <c r="R287">
        <f>IF(P287&lt;&gt;"",COUNTIF(P$2:Q287,P287),"")</f>
        <v>1</v>
      </c>
    </row>
    <row r="288" spans="1:18" x14ac:dyDescent="0.3">
      <c r="A288" t="s">
        <v>10</v>
      </c>
      <c r="B288" s="3" t="s">
        <v>285</v>
      </c>
      <c r="C288" t="s">
        <v>139</v>
      </c>
      <c r="D288" t="s">
        <v>64</v>
      </c>
      <c r="E288" t="s">
        <v>51</v>
      </c>
      <c r="F288" s="1">
        <v>0.79166666666666663</v>
      </c>
      <c r="G288" s="2">
        <v>4000</v>
      </c>
      <c r="H288" s="11">
        <f t="shared" si="19"/>
        <v>3</v>
      </c>
      <c r="I288" s="11">
        <f t="shared" si="20"/>
        <v>0</v>
      </c>
      <c r="J288" t="s">
        <v>80</v>
      </c>
      <c r="K288" t="s">
        <v>18</v>
      </c>
      <c r="L288" s="13" t="s">
        <v>114</v>
      </c>
      <c r="M288" s="13" t="s">
        <v>112</v>
      </c>
      <c r="P288" s="7" t="str">
        <f t="shared" si="21"/>
        <v>TSV HartbergSK Rapid Wien4000</v>
      </c>
      <c r="Q288" s="7" t="str">
        <f t="shared" si="22"/>
        <v>SK Rapid WienTSV Hartberg4000</v>
      </c>
      <c r="R288">
        <f>IF(P288&lt;&gt;"",COUNTIF(P$2:Q288,P288),"")</f>
        <v>1</v>
      </c>
    </row>
    <row r="289" spans="1:18" x14ac:dyDescent="0.3">
      <c r="A289" t="s">
        <v>10</v>
      </c>
      <c r="B289" s="3" t="s">
        <v>286</v>
      </c>
      <c r="C289" t="s">
        <v>139</v>
      </c>
      <c r="D289" t="s">
        <v>64</v>
      </c>
      <c r="E289" t="s">
        <v>52</v>
      </c>
      <c r="F289" s="1">
        <v>0.70833333333333337</v>
      </c>
      <c r="G289" s="2">
        <v>13100</v>
      </c>
      <c r="H289" s="11">
        <f t="shared" si="19"/>
        <v>4</v>
      </c>
      <c r="I289" s="11">
        <f t="shared" si="20"/>
        <v>0</v>
      </c>
      <c r="J289" t="s">
        <v>18</v>
      </c>
      <c r="K289" t="s">
        <v>80</v>
      </c>
      <c r="L289" s="13" t="s">
        <v>124</v>
      </c>
      <c r="M289" s="13" t="s">
        <v>112</v>
      </c>
      <c r="P289" s="7" t="str">
        <f t="shared" si="21"/>
        <v>SK Rapid WienTSV Hartberg13100</v>
      </c>
      <c r="Q289" s="7" t="str">
        <f t="shared" si="22"/>
        <v>TSV HartbergSK Rapid Wien13100</v>
      </c>
      <c r="R289">
        <f>IF(P289&lt;&gt;"",COUNTIF(P$2:Q289,P289),"")</f>
        <v>1</v>
      </c>
    </row>
    <row r="290" spans="1:18" hidden="1" x14ac:dyDescent="0.3">
      <c r="A290" t="s">
        <v>8</v>
      </c>
      <c r="B290" t="s">
        <v>241</v>
      </c>
      <c r="C290" t="s">
        <v>139</v>
      </c>
      <c r="D290" t="s">
        <v>65</v>
      </c>
      <c r="E290" t="s">
        <v>53</v>
      </c>
      <c r="F290" s="1">
        <v>0.6875</v>
      </c>
      <c r="G290" s="2">
        <v>24200</v>
      </c>
      <c r="H290" s="11">
        <f t="shared" si="19"/>
        <v>4</v>
      </c>
      <c r="I290" s="11">
        <f t="shared" si="20"/>
        <v>0</v>
      </c>
      <c r="J290" t="s">
        <v>33</v>
      </c>
      <c r="K290" t="s">
        <v>18</v>
      </c>
      <c r="L290" s="13" t="s">
        <v>114</v>
      </c>
      <c r="M290" s="13" t="s">
        <v>111</v>
      </c>
      <c r="P290" s="7" t="str">
        <f t="shared" si="21"/>
        <v>Red Bull SalzburgSK Rapid Wien24200</v>
      </c>
      <c r="Q290" s="7" t="str">
        <f t="shared" si="22"/>
        <v>SK Rapid WienRed Bull Salzburg24200</v>
      </c>
      <c r="R290">
        <f>IF(P290&lt;&gt;"",COUNTIF(P$2:Q290,P290),"")</f>
        <v>2</v>
      </c>
    </row>
    <row r="291" spans="1:18" x14ac:dyDescent="0.3">
      <c r="A291" t="s">
        <v>10</v>
      </c>
      <c r="B291" s="3" t="s">
        <v>287</v>
      </c>
      <c r="C291" t="s">
        <v>139</v>
      </c>
      <c r="D291" t="s">
        <v>65</v>
      </c>
      <c r="E291" t="s">
        <v>52</v>
      </c>
      <c r="F291" s="1">
        <v>0.70833333333333337</v>
      </c>
      <c r="G291" s="2">
        <v>3800</v>
      </c>
      <c r="H291" s="11">
        <f t="shared" si="19"/>
        <v>3</v>
      </c>
      <c r="I291" s="11">
        <f t="shared" si="20"/>
        <v>0</v>
      </c>
      <c r="J291" t="s">
        <v>13</v>
      </c>
      <c r="K291" t="s">
        <v>18</v>
      </c>
      <c r="L291" s="13" t="s">
        <v>124</v>
      </c>
      <c r="M291" s="13" t="s">
        <v>112</v>
      </c>
      <c r="P291" s="7" t="str">
        <f t="shared" si="21"/>
        <v>FC Admira Wacker MödlingSK Rapid Wien3800</v>
      </c>
      <c r="Q291" s="7" t="str">
        <f t="shared" si="22"/>
        <v>SK Rapid WienFC Admira Wacker Mödling3800</v>
      </c>
      <c r="R291">
        <f>IF(P291&lt;&gt;"",COUNTIF(P$2:Q291,P291),"")</f>
        <v>1</v>
      </c>
    </row>
    <row r="292" spans="1:18" x14ac:dyDescent="0.3">
      <c r="A292" t="s">
        <v>10</v>
      </c>
      <c r="B292" s="3" t="s">
        <v>288</v>
      </c>
      <c r="C292" t="s">
        <v>139</v>
      </c>
      <c r="D292" t="s">
        <v>65</v>
      </c>
      <c r="E292" t="s">
        <v>52</v>
      </c>
      <c r="F292" s="1">
        <v>0.70833333333333337</v>
      </c>
      <c r="G292" s="2">
        <v>13800</v>
      </c>
      <c r="H292" s="11">
        <f t="shared" si="19"/>
        <v>7</v>
      </c>
      <c r="I292" s="11">
        <f t="shared" si="20"/>
        <v>0</v>
      </c>
      <c r="J292" t="s">
        <v>18</v>
      </c>
      <c r="K292" t="s">
        <v>89</v>
      </c>
      <c r="L292" s="13" t="s">
        <v>115</v>
      </c>
      <c r="M292" s="13" t="s">
        <v>111</v>
      </c>
      <c r="P292" s="7" t="str">
        <f t="shared" si="21"/>
        <v>SK Rapid WienFC Wacker Innsbruck13800</v>
      </c>
      <c r="Q292" s="7" t="str">
        <f t="shared" si="22"/>
        <v>FC Wacker InnsbruckSK Rapid Wien13800</v>
      </c>
      <c r="R292">
        <f>IF(P292&lt;&gt;"",COUNTIF(P$2:Q292,P292),"")</f>
        <v>1</v>
      </c>
    </row>
    <row r="293" spans="1:18" x14ac:dyDescent="0.3">
      <c r="A293" t="s">
        <v>10</v>
      </c>
      <c r="B293" s="3" t="s">
        <v>289</v>
      </c>
      <c r="C293" t="s">
        <v>139</v>
      </c>
      <c r="D293" t="s">
        <v>65</v>
      </c>
      <c r="E293" t="s">
        <v>52</v>
      </c>
      <c r="F293" s="1">
        <v>0.70833333333333337</v>
      </c>
      <c r="G293" s="2" t="s">
        <v>116</v>
      </c>
      <c r="H293" s="11">
        <f t="shared" si="19"/>
        <v>7</v>
      </c>
      <c r="I293" s="11">
        <f t="shared" si="20"/>
        <v>0</v>
      </c>
      <c r="J293" t="s">
        <v>20</v>
      </c>
      <c r="K293" t="s">
        <v>18</v>
      </c>
      <c r="L293" s="13" t="s">
        <v>115</v>
      </c>
      <c r="M293" s="13" t="s">
        <v>111</v>
      </c>
      <c r="P293" s="7" t="str">
        <f t="shared" si="21"/>
        <v>SV MattersburgSK Rapid Wien</v>
      </c>
      <c r="Q293" s="7" t="str">
        <f t="shared" si="22"/>
        <v>SK Rapid WienSV Mattersburg</v>
      </c>
      <c r="R293">
        <f>IF(P293&lt;&gt;"",COUNTIF(P$2:Q293,P293),"")</f>
        <v>1</v>
      </c>
    </row>
    <row r="294" spans="1:18" hidden="1" x14ac:dyDescent="0.3">
      <c r="B294"/>
      <c r="F294" s="1"/>
      <c r="G294" s="2"/>
      <c r="H294" s="11"/>
      <c r="I294" s="11">
        <f t="shared" si="20"/>
        <v>0</v>
      </c>
      <c r="L294" s="9"/>
      <c r="M294" s="9"/>
      <c r="P294" s="7" t="str">
        <f t="shared" si="21"/>
        <v/>
      </c>
      <c r="Q294" s="7" t="str">
        <f t="shared" si="22"/>
        <v/>
      </c>
      <c r="R294" t="str">
        <f>IF(P294&lt;&gt;"",COUNTIF(P$2:Q294,P294),"")</f>
        <v/>
      </c>
    </row>
    <row r="295" spans="1:18" hidden="1" x14ac:dyDescent="0.3">
      <c r="B295"/>
      <c r="F295" s="1"/>
      <c r="G295" s="2"/>
      <c r="H295" s="11"/>
      <c r="I295" s="11">
        <f t="shared" si="20"/>
        <v>0</v>
      </c>
      <c r="L295" s="9"/>
      <c r="M295" s="9"/>
      <c r="P295" s="7" t="str">
        <f t="shared" si="21"/>
        <v/>
      </c>
      <c r="Q295" s="7" t="str">
        <f t="shared" si="22"/>
        <v/>
      </c>
      <c r="R295" t="str">
        <f>IF(P295&lt;&gt;"",COUNTIF(P$2:Q295,P295),"")</f>
        <v/>
      </c>
    </row>
    <row r="296" spans="1:18" x14ac:dyDescent="0.3">
      <c r="A296" t="s">
        <v>8</v>
      </c>
      <c r="B296" s="3" t="s">
        <v>248</v>
      </c>
      <c r="C296" t="s">
        <v>61</v>
      </c>
      <c r="D296" t="s">
        <v>50</v>
      </c>
      <c r="E296" t="s">
        <v>68</v>
      </c>
      <c r="F296" s="1">
        <v>0.79166666666666663</v>
      </c>
      <c r="G296" s="2">
        <v>800</v>
      </c>
      <c r="H296" s="11">
        <v>45</v>
      </c>
      <c r="I296" s="11">
        <f t="shared" si="20"/>
        <v>0</v>
      </c>
      <c r="J296" t="s">
        <v>290</v>
      </c>
      <c r="K296" t="s">
        <v>13</v>
      </c>
      <c r="L296" s="13" t="s">
        <v>115</v>
      </c>
      <c r="M296" s="13" t="s">
        <v>111</v>
      </c>
      <c r="P296" s="7" t="str">
        <f t="shared" si="21"/>
        <v>SC Neusiedl/SeeFC Admira Wacker Mödling800</v>
      </c>
      <c r="Q296" s="7" t="str">
        <f t="shared" si="22"/>
        <v>FC Admira Wacker MödlingSC Neusiedl/See800</v>
      </c>
      <c r="R296">
        <f>IF(P296&lt;&gt;"",COUNTIF(P$2:Q296,P296),"")</f>
        <v>1</v>
      </c>
    </row>
    <row r="297" spans="1:18" x14ac:dyDescent="0.3">
      <c r="A297" t="s">
        <v>15</v>
      </c>
      <c r="B297" s="3" t="s">
        <v>292</v>
      </c>
      <c r="C297" t="s">
        <v>61</v>
      </c>
      <c r="D297" t="s">
        <v>50</v>
      </c>
      <c r="E297" t="s">
        <v>55</v>
      </c>
      <c r="F297" s="1">
        <v>0.79166666666666663</v>
      </c>
      <c r="G297" s="2">
        <v>8000</v>
      </c>
      <c r="H297" s="11">
        <f t="shared" ref="H297:H329" si="23">B297-B296</f>
        <v>6</v>
      </c>
      <c r="I297" s="11">
        <f t="shared" si="20"/>
        <v>0</v>
      </c>
      <c r="J297" t="s">
        <v>291</v>
      </c>
      <c r="K297" t="s">
        <v>13</v>
      </c>
      <c r="L297" s="13" t="s">
        <v>124</v>
      </c>
      <c r="M297" s="13" t="s">
        <v>111</v>
      </c>
      <c r="P297" s="7" t="str">
        <f t="shared" si="21"/>
        <v>ZSKA SofiaFC Admira Wacker Mödling8000</v>
      </c>
      <c r="Q297" s="7" t="str">
        <f t="shared" si="22"/>
        <v>FC Admira Wacker MödlingZSKA Sofia8000</v>
      </c>
      <c r="R297">
        <f>IF(P297&lt;&gt;"",COUNTIF(P$2:Q297,P297),"")</f>
        <v>1</v>
      </c>
    </row>
    <row r="298" spans="1:18" hidden="1" x14ac:dyDescent="0.3">
      <c r="A298" t="s">
        <v>10</v>
      </c>
      <c r="B298" t="s">
        <v>217</v>
      </c>
      <c r="C298" t="s">
        <v>61</v>
      </c>
      <c r="D298" t="s">
        <v>50</v>
      </c>
      <c r="E298" t="s">
        <v>56</v>
      </c>
      <c r="F298" s="1">
        <v>0.70833333333333337</v>
      </c>
      <c r="G298" s="2">
        <v>5200</v>
      </c>
      <c r="H298" s="11">
        <f t="shared" si="23"/>
        <v>3</v>
      </c>
      <c r="I298" s="11">
        <f t="shared" si="20"/>
        <v>0</v>
      </c>
      <c r="J298" t="s">
        <v>13</v>
      </c>
      <c r="K298" t="s">
        <v>18</v>
      </c>
      <c r="L298" s="13" t="s">
        <v>111</v>
      </c>
      <c r="M298" s="13" t="s">
        <v>124</v>
      </c>
      <c r="P298" s="7" t="str">
        <f t="shared" si="21"/>
        <v>FC Admira Wacker MödlingSK Rapid Wien5200</v>
      </c>
      <c r="Q298" s="7" t="str">
        <f t="shared" si="22"/>
        <v>SK Rapid WienFC Admira Wacker Mödling5200</v>
      </c>
      <c r="R298">
        <f>IF(P298&lt;&gt;"",COUNTIF(P$2:Q298,P298),"")</f>
        <v>2</v>
      </c>
    </row>
    <row r="299" spans="1:18" x14ac:dyDescent="0.3">
      <c r="A299" t="s">
        <v>15</v>
      </c>
      <c r="B299" s="3" t="s">
        <v>293</v>
      </c>
      <c r="C299" t="s">
        <v>61</v>
      </c>
      <c r="D299" t="s">
        <v>54</v>
      </c>
      <c r="E299" t="s">
        <v>55</v>
      </c>
      <c r="F299" s="1">
        <v>0.79166666666666663</v>
      </c>
      <c r="G299" s="2">
        <v>2400</v>
      </c>
      <c r="H299" s="11">
        <f t="shared" si="23"/>
        <v>4</v>
      </c>
      <c r="I299" s="11">
        <f t="shared" si="20"/>
        <v>0</v>
      </c>
      <c r="J299" t="s">
        <v>13</v>
      </c>
      <c r="K299" t="s">
        <v>291</v>
      </c>
      <c r="L299" s="13" t="s">
        <v>115</v>
      </c>
      <c r="M299" s="13" t="s">
        <v>124</v>
      </c>
      <c r="P299" s="7" t="str">
        <f t="shared" si="21"/>
        <v>FC Admira Wacker MödlingZSKA Sofia2400</v>
      </c>
      <c r="Q299" s="7" t="str">
        <f t="shared" si="22"/>
        <v>ZSKA SofiaFC Admira Wacker Mödling2400</v>
      </c>
      <c r="R299">
        <f>IF(P299&lt;&gt;"",COUNTIF(P$2:Q299,P299),"")</f>
        <v>1</v>
      </c>
    </row>
    <row r="300" spans="1:18" x14ac:dyDescent="0.3">
      <c r="A300" t="s">
        <v>10</v>
      </c>
      <c r="B300" s="3" t="s">
        <v>117</v>
      </c>
      <c r="C300" t="s">
        <v>61</v>
      </c>
      <c r="D300" t="s">
        <v>54</v>
      </c>
      <c r="E300" t="s">
        <v>56</v>
      </c>
      <c r="F300" s="1">
        <v>0.70833333333333337</v>
      </c>
      <c r="G300" s="2">
        <v>3146</v>
      </c>
      <c r="H300" s="11">
        <f t="shared" si="23"/>
        <v>3</v>
      </c>
      <c r="I300" s="11">
        <f t="shared" si="20"/>
        <v>0</v>
      </c>
      <c r="J300" t="s">
        <v>80</v>
      </c>
      <c r="K300" t="s">
        <v>13</v>
      </c>
      <c r="L300" s="13" t="s">
        <v>111</v>
      </c>
      <c r="M300" s="13" t="s">
        <v>115</v>
      </c>
      <c r="P300" s="7" t="str">
        <f t="shared" si="21"/>
        <v>TSV HartbergFC Admira Wacker Mödling3146</v>
      </c>
      <c r="Q300" s="7" t="str">
        <f t="shared" si="22"/>
        <v>FC Admira Wacker MödlingTSV Hartberg3146</v>
      </c>
      <c r="R300">
        <f>IF(P300&lt;&gt;"",COUNTIF(P$2:Q300,P300),"")</f>
        <v>1</v>
      </c>
    </row>
    <row r="301" spans="1:18" hidden="1" x14ac:dyDescent="0.3">
      <c r="A301" t="s">
        <v>10</v>
      </c>
      <c r="B301" t="s">
        <v>173</v>
      </c>
      <c r="C301" t="s">
        <v>61</v>
      </c>
      <c r="D301" t="s">
        <v>54</v>
      </c>
      <c r="E301" t="s">
        <v>56</v>
      </c>
      <c r="F301" s="1">
        <v>0.70833333333333337</v>
      </c>
      <c r="G301" s="2">
        <v>1850</v>
      </c>
      <c r="H301" s="11">
        <f t="shared" si="23"/>
        <v>7</v>
      </c>
      <c r="I301" s="11">
        <f t="shared" si="20"/>
        <v>0</v>
      </c>
      <c r="J301" t="s">
        <v>13</v>
      </c>
      <c r="K301" t="s">
        <v>12</v>
      </c>
      <c r="L301" s="13" t="s">
        <v>111</v>
      </c>
      <c r="M301" s="13" t="s">
        <v>115</v>
      </c>
      <c r="P301" s="7" t="str">
        <f t="shared" si="21"/>
        <v>FC Admira Wacker MödlingLASK1850</v>
      </c>
      <c r="Q301" s="7" t="str">
        <f t="shared" si="22"/>
        <v>LASKFC Admira Wacker Mödling1850</v>
      </c>
      <c r="R301">
        <f>IF(P301&lt;&gt;"",COUNTIF(P$2:Q301,P301),"")</f>
        <v>2</v>
      </c>
    </row>
    <row r="302" spans="1:18" hidden="1" x14ac:dyDescent="0.3">
      <c r="A302" t="s">
        <v>10</v>
      </c>
      <c r="B302" t="s">
        <v>119</v>
      </c>
      <c r="C302" t="s">
        <v>61</v>
      </c>
      <c r="D302" t="s">
        <v>54</v>
      </c>
      <c r="E302" t="s">
        <v>56</v>
      </c>
      <c r="F302" s="1">
        <v>0.70833333333333337</v>
      </c>
      <c r="G302" s="2">
        <v>10055</v>
      </c>
      <c r="H302" s="11">
        <f t="shared" si="23"/>
        <v>7</v>
      </c>
      <c r="I302" s="11">
        <f t="shared" si="20"/>
        <v>0</v>
      </c>
      <c r="J302" t="s">
        <v>21</v>
      </c>
      <c r="K302" t="s">
        <v>13</v>
      </c>
      <c r="L302" s="13" t="s">
        <v>112</v>
      </c>
      <c r="M302" s="13" t="s">
        <v>111</v>
      </c>
      <c r="P302" s="7" t="str">
        <f t="shared" si="21"/>
        <v>FK Austria WienFC Admira Wacker Mödling10055</v>
      </c>
      <c r="Q302" s="7" t="str">
        <f t="shared" si="22"/>
        <v>FC Admira Wacker MödlingFK Austria Wien10055</v>
      </c>
      <c r="R302">
        <f>IF(P302&lt;&gt;"",COUNTIF(P$2:Q302,P302),"")</f>
        <v>2</v>
      </c>
    </row>
    <row r="303" spans="1:18" x14ac:dyDescent="0.3">
      <c r="A303" t="s">
        <v>10</v>
      </c>
      <c r="B303" s="3" t="s">
        <v>279</v>
      </c>
      <c r="C303" t="s">
        <v>61</v>
      </c>
      <c r="D303" t="s">
        <v>54</v>
      </c>
      <c r="E303" t="s">
        <v>56</v>
      </c>
      <c r="F303" s="1">
        <v>0.70833333333333337</v>
      </c>
      <c r="G303" s="2">
        <v>3400</v>
      </c>
      <c r="H303" s="11">
        <f t="shared" si="23"/>
        <v>7</v>
      </c>
      <c r="I303" s="11">
        <f t="shared" si="20"/>
        <v>0</v>
      </c>
      <c r="J303" t="s">
        <v>13</v>
      </c>
      <c r="K303" t="s">
        <v>20</v>
      </c>
      <c r="L303" s="13" t="s">
        <v>111</v>
      </c>
      <c r="M303" s="13" t="s">
        <v>111</v>
      </c>
      <c r="P303" s="7" t="str">
        <f t="shared" si="21"/>
        <v>FC Admira Wacker MödlingSV Mattersburg3400</v>
      </c>
      <c r="Q303" s="7" t="str">
        <f t="shared" si="22"/>
        <v>SV MattersburgFC Admira Wacker Mödling3400</v>
      </c>
      <c r="R303">
        <f>IF(P303&lt;&gt;"",COUNTIF(P$2:Q303,P303),"")</f>
        <v>1</v>
      </c>
    </row>
    <row r="304" spans="1:18" hidden="1" x14ac:dyDescent="0.3">
      <c r="A304" t="s">
        <v>10</v>
      </c>
      <c r="B304" t="s">
        <v>175</v>
      </c>
      <c r="C304" t="s">
        <v>61</v>
      </c>
      <c r="D304" t="s">
        <v>57</v>
      </c>
      <c r="E304" t="s">
        <v>56</v>
      </c>
      <c r="F304" s="1">
        <v>0.70833333333333337</v>
      </c>
      <c r="G304" s="2">
        <v>6489</v>
      </c>
      <c r="H304" s="11">
        <f t="shared" si="23"/>
        <v>7</v>
      </c>
      <c r="I304" s="11">
        <f t="shared" si="20"/>
        <v>0</v>
      </c>
      <c r="J304" t="s">
        <v>33</v>
      </c>
      <c r="K304" t="s">
        <v>13</v>
      </c>
      <c r="L304" s="13" t="s">
        <v>124</v>
      </c>
      <c r="M304" s="13" t="s">
        <v>115</v>
      </c>
      <c r="P304" s="7" t="str">
        <f t="shared" si="21"/>
        <v>Red Bull SalzburgFC Admira Wacker Mödling6489</v>
      </c>
      <c r="Q304" s="7" t="str">
        <f t="shared" si="22"/>
        <v>FC Admira Wacker MödlingRed Bull Salzburg6489</v>
      </c>
      <c r="R304">
        <f>IF(P304&lt;&gt;"",COUNTIF(P$2:Q304,P304),"")</f>
        <v>2</v>
      </c>
    </row>
    <row r="305" spans="1:18" hidden="1" x14ac:dyDescent="0.3">
      <c r="A305" t="s">
        <v>10</v>
      </c>
      <c r="B305" t="s">
        <v>176</v>
      </c>
      <c r="C305" t="s">
        <v>61</v>
      </c>
      <c r="D305" t="s">
        <v>57</v>
      </c>
      <c r="E305" t="s">
        <v>52</v>
      </c>
      <c r="F305" s="1">
        <v>0.70833333333333337</v>
      </c>
      <c r="G305" s="2">
        <v>2400</v>
      </c>
      <c r="H305" s="11">
        <f t="shared" si="23"/>
        <v>13</v>
      </c>
      <c r="I305" s="11">
        <f t="shared" si="20"/>
        <v>0</v>
      </c>
      <c r="J305" t="s">
        <v>13</v>
      </c>
      <c r="K305" t="s">
        <v>17</v>
      </c>
      <c r="L305" s="13" t="s">
        <v>114</v>
      </c>
      <c r="M305" s="13" t="s">
        <v>124</v>
      </c>
      <c r="P305" s="7" t="str">
        <f t="shared" si="21"/>
        <v>FC Admira Wacker MödlingSK Sturm Graz2400</v>
      </c>
      <c r="Q305" s="7" t="str">
        <f t="shared" si="22"/>
        <v>SK Sturm GrazFC Admira Wacker Mödling2400</v>
      </c>
      <c r="R305">
        <f>IF(P305&lt;&gt;"",COUNTIF(P$2:Q305,P305),"")</f>
        <v>2</v>
      </c>
    </row>
    <row r="306" spans="1:18" x14ac:dyDescent="0.3">
      <c r="A306" t="s">
        <v>10</v>
      </c>
      <c r="B306" s="3" t="s">
        <v>123</v>
      </c>
      <c r="C306" t="s">
        <v>61</v>
      </c>
      <c r="D306" t="s">
        <v>57</v>
      </c>
      <c r="E306" t="s">
        <v>56</v>
      </c>
      <c r="F306" s="1">
        <v>0.60416666666666663</v>
      </c>
      <c r="G306" s="2">
        <v>3620</v>
      </c>
      <c r="H306" s="11">
        <f t="shared" si="23"/>
        <v>8</v>
      </c>
      <c r="I306" s="11">
        <f t="shared" si="20"/>
        <v>0</v>
      </c>
      <c r="J306" t="s">
        <v>89</v>
      </c>
      <c r="K306" t="s">
        <v>13</v>
      </c>
      <c r="L306" s="13" t="s">
        <v>115</v>
      </c>
      <c r="M306" s="13" t="s">
        <v>124</v>
      </c>
      <c r="P306" s="7" t="str">
        <f t="shared" si="21"/>
        <v>FC Wacker InnsbruckFC Admira Wacker Mödling3620</v>
      </c>
      <c r="Q306" s="7" t="str">
        <f t="shared" si="22"/>
        <v>FC Admira Wacker MödlingFC Wacker Innsbruck3620</v>
      </c>
      <c r="R306">
        <f>IF(P306&lt;&gt;"",COUNTIF(P$2:Q306,P306),"")</f>
        <v>1</v>
      </c>
    </row>
    <row r="307" spans="1:18" x14ac:dyDescent="0.3">
      <c r="A307" t="s">
        <v>10</v>
      </c>
      <c r="B307" s="3" t="s">
        <v>224</v>
      </c>
      <c r="C307" t="s">
        <v>61</v>
      </c>
      <c r="D307" t="s">
        <v>57</v>
      </c>
      <c r="E307" t="s">
        <v>52</v>
      </c>
      <c r="F307" s="1">
        <v>0.70833333333333337</v>
      </c>
      <c r="G307" s="2">
        <v>1600</v>
      </c>
      <c r="H307" s="11">
        <f t="shared" si="23"/>
        <v>6</v>
      </c>
      <c r="I307" s="11">
        <f t="shared" si="20"/>
        <v>0</v>
      </c>
      <c r="J307" t="s">
        <v>13</v>
      </c>
      <c r="K307" t="s">
        <v>14</v>
      </c>
      <c r="L307" s="13" t="s">
        <v>114</v>
      </c>
      <c r="M307" s="13" t="s">
        <v>112</v>
      </c>
      <c r="P307" s="7" t="str">
        <f t="shared" si="21"/>
        <v>FC Admira Wacker MödlingSC Rheindorf Altach1600</v>
      </c>
      <c r="Q307" s="7" t="str">
        <f t="shared" si="22"/>
        <v>SC Rheindorf AltachFC Admira Wacker Mödling1600</v>
      </c>
      <c r="R307">
        <f>IF(P307&lt;&gt;"",COUNTIF(P$2:Q307,P307),"")</f>
        <v>1</v>
      </c>
    </row>
    <row r="308" spans="1:18" hidden="1" x14ac:dyDescent="0.3">
      <c r="A308" t="s">
        <v>10</v>
      </c>
      <c r="B308" t="s">
        <v>127</v>
      </c>
      <c r="C308" t="s">
        <v>61</v>
      </c>
      <c r="D308" t="s">
        <v>58</v>
      </c>
      <c r="E308" t="s">
        <v>52</v>
      </c>
      <c r="F308" s="1">
        <v>0.70833333333333337</v>
      </c>
      <c r="G308" s="2">
        <v>3187</v>
      </c>
      <c r="H308" s="11">
        <f t="shared" si="23"/>
        <v>7</v>
      </c>
      <c r="I308" s="11">
        <f t="shared" si="20"/>
        <v>0</v>
      </c>
      <c r="J308" t="s">
        <v>16</v>
      </c>
      <c r="K308" t="s">
        <v>13</v>
      </c>
      <c r="L308" s="13" t="s">
        <v>111</v>
      </c>
      <c r="M308" s="13" t="s">
        <v>111</v>
      </c>
      <c r="P308" s="7" t="str">
        <f t="shared" si="21"/>
        <v>SKN St. PöltenFC Admira Wacker Mödling3187</v>
      </c>
      <c r="Q308" s="7" t="str">
        <f t="shared" si="22"/>
        <v>FC Admira Wacker MödlingSKN St. Pölten3187</v>
      </c>
      <c r="R308">
        <f>IF(P308&lt;&gt;"",COUNTIF(P$2:Q308,P308),"")</f>
        <v>2</v>
      </c>
    </row>
    <row r="309" spans="1:18" hidden="1" x14ac:dyDescent="0.3">
      <c r="A309" t="s">
        <v>10</v>
      </c>
      <c r="B309" t="s">
        <v>128</v>
      </c>
      <c r="C309" t="s">
        <v>61</v>
      </c>
      <c r="D309" t="s">
        <v>58</v>
      </c>
      <c r="E309" t="s">
        <v>56</v>
      </c>
      <c r="F309" s="1">
        <v>0.60416666666666663</v>
      </c>
      <c r="G309" s="2">
        <v>1700</v>
      </c>
      <c r="H309" s="11">
        <f t="shared" si="23"/>
        <v>15</v>
      </c>
      <c r="I309" s="11">
        <f t="shared" si="20"/>
        <v>0</v>
      </c>
      <c r="J309" t="s">
        <v>13</v>
      </c>
      <c r="K309" t="s">
        <v>11</v>
      </c>
      <c r="L309" s="13" t="s">
        <v>111</v>
      </c>
      <c r="M309" s="13" t="s">
        <v>111</v>
      </c>
      <c r="P309" s="7" t="str">
        <f t="shared" si="21"/>
        <v>FC Admira Wacker MödlingWolfsberger AC1700</v>
      </c>
      <c r="Q309" s="7" t="str">
        <f t="shared" si="22"/>
        <v>Wolfsberger ACFC Admira Wacker Mödling1700</v>
      </c>
      <c r="R309">
        <f>IF(P309&lt;&gt;"",COUNTIF(P$2:Q309,P309),"")</f>
        <v>2</v>
      </c>
    </row>
    <row r="310" spans="1:18" hidden="1" x14ac:dyDescent="0.3">
      <c r="A310" t="s">
        <v>10</v>
      </c>
      <c r="B310" t="s">
        <v>228</v>
      </c>
      <c r="C310" t="s">
        <v>61</v>
      </c>
      <c r="D310" t="s">
        <v>58</v>
      </c>
      <c r="E310" t="s">
        <v>56</v>
      </c>
      <c r="F310" s="1">
        <v>0.60416666666666663</v>
      </c>
      <c r="G310" s="2">
        <v>14600</v>
      </c>
      <c r="H310" s="11">
        <f t="shared" si="23"/>
        <v>7</v>
      </c>
      <c r="I310" s="11">
        <f t="shared" si="20"/>
        <v>0</v>
      </c>
      <c r="J310" t="s">
        <v>18</v>
      </c>
      <c r="K310" t="s">
        <v>13</v>
      </c>
      <c r="L310" s="13" t="s">
        <v>114</v>
      </c>
      <c r="M310" s="13" t="s">
        <v>111</v>
      </c>
      <c r="P310" s="7" t="str">
        <f t="shared" si="21"/>
        <v>SK Rapid WienFC Admira Wacker Mödling14600</v>
      </c>
      <c r="Q310" s="7" t="str">
        <f t="shared" si="22"/>
        <v>FC Admira Wacker MödlingSK Rapid Wien14600</v>
      </c>
      <c r="R310">
        <f>IF(P310&lt;&gt;"",COUNTIF(P$2:Q310,P310),"")</f>
        <v>2</v>
      </c>
    </row>
    <row r="311" spans="1:18" x14ac:dyDescent="0.3">
      <c r="A311" t="s">
        <v>10</v>
      </c>
      <c r="B311" s="3" t="s">
        <v>179</v>
      </c>
      <c r="C311" t="s">
        <v>61</v>
      </c>
      <c r="D311" t="s">
        <v>59</v>
      </c>
      <c r="E311" t="s">
        <v>52</v>
      </c>
      <c r="F311" s="1">
        <v>0.70833333333333337</v>
      </c>
      <c r="G311" s="2">
        <v>1900</v>
      </c>
      <c r="H311" s="11">
        <f t="shared" si="23"/>
        <v>6</v>
      </c>
      <c r="I311" s="11">
        <f t="shared" si="20"/>
        <v>0</v>
      </c>
      <c r="J311" t="s">
        <v>13</v>
      </c>
      <c r="K311" t="s">
        <v>80</v>
      </c>
      <c r="L311" s="13" t="s">
        <v>114</v>
      </c>
      <c r="M311" s="13" t="s">
        <v>124</v>
      </c>
      <c r="P311" s="7" t="str">
        <f t="shared" si="21"/>
        <v>FC Admira Wacker MödlingTSV Hartberg1900</v>
      </c>
      <c r="Q311" s="7" t="str">
        <f t="shared" si="22"/>
        <v>TSV HartbergFC Admira Wacker Mödling1900</v>
      </c>
      <c r="R311">
        <f>IF(P311&lt;&gt;"",COUNTIF(P$2:Q311,P311),"")</f>
        <v>1</v>
      </c>
    </row>
    <row r="312" spans="1:18" hidden="1" x14ac:dyDescent="0.3">
      <c r="A312" t="s">
        <v>10</v>
      </c>
      <c r="B312" t="s">
        <v>180</v>
      </c>
      <c r="C312" t="s">
        <v>61</v>
      </c>
      <c r="D312" t="s">
        <v>59</v>
      </c>
      <c r="E312" t="s">
        <v>52</v>
      </c>
      <c r="F312" s="1">
        <v>0.70833333333333337</v>
      </c>
      <c r="G312" s="2">
        <v>4873</v>
      </c>
      <c r="H312" s="11">
        <f t="shared" si="23"/>
        <v>7</v>
      </c>
      <c r="I312" s="11">
        <f t="shared" si="20"/>
        <v>0</v>
      </c>
      <c r="J312" t="s">
        <v>12</v>
      </c>
      <c r="K312" t="s">
        <v>13</v>
      </c>
      <c r="L312" s="13" t="s">
        <v>145</v>
      </c>
      <c r="M312" s="13" t="s">
        <v>115</v>
      </c>
      <c r="P312" s="7" t="str">
        <f t="shared" si="21"/>
        <v>LASKFC Admira Wacker Mödling4873</v>
      </c>
      <c r="Q312" s="7" t="str">
        <f t="shared" si="22"/>
        <v>FC Admira Wacker MödlingLASK4873</v>
      </c>
      <c r="R312">
        <f>IF(P312&lt;&gt;"",COUNTIF(P$2:Q312,P312),"")</f>
        <v>2</v>
      </c>
    </row>
    <row r="313" spans="1:18" hidden="1" x14ac:dyDescent="0.3">
      <c r="A313" t="s">
        <v>10</v>
      </c>
      <c r="B313" t="s">
        <v>133</v>
      </c>
      <c r="C313" t="s">
        <v>61</v>
      </c>
      <c r="D313" t="s">
        <v>59</v>
      </c>
      <c r="E313" t="s">
        <v>52</v>
      </c>
      <c r="F313" s="1">
        <v>0.70833333333333337</v>
      </c>
      <c r="G313" s="2">
        <v>2857</v>
      </c>
      <c r="H313" s="11">
        <f t="shared" si="23"/>
        <v>14</v>
      </c>
      <c r="I313" s="11">
        <f t="shared" si="20"/>
        <v>0</v>
      </c>
      <c r="J313" t="s">
        <v>13</v>
      </c>
      <c r="K313" t="s">
        <v>21</v>
      </c>
      <c r="L313" s="13" t="s">
        <v>115</v>
      </c>
      <c r="M313" s="13" t="s">
        <v>114</v>
      </c>
      <c r="P313" s="7" t="str">
        <f t="shared" si="21"/>
        <v>FC Admira Wacker MödlingFK Austria Wien2857</v>
      </c>
      <c r="Q313" s="7" t="str">
        <f t="shared" si="22"/>
        <v>FK Austria WienFC Admira Wacker Mödling2857</v>
      </c>
      <c r="R313">
        <f>IF(P313&lt;&gt;"",COUNTIF(P$2:Q313,P313),"")</f>
        <v>2</v>
      </c>
    </row>
    <row r="314" spans="1:18" x14ac:dyDescent="0.3">
      <c r="A314" t="s">
        <v>10</v>
      </c>
      <c r="B314" s="3" t="s">
        <v>134</v>
      </c>
      <c r="C314" t="s">
        <v>61</v>
      </c>
      <c r="D314" t="s">
        <v>60</v>
      </c>
      <c r="E314" t="s">
        <v>52</v>
      </c>
      <c r="F314" s="1">
        <v>0.70833333333333337</v>
      </c>
      <c r="G314" s="2">
        <v>1550</v>
      </c>
      <c r="H314" s="11">
        <f t="shared" si="23"/>
        <v>7</v>
      </c>
      <c r="I314" s="11">
        <f t="shared" si="20"/>
        <v>0</v>
      </c>
      <c r="J314" t="s">
        <v>20</v>
      </c>
      <c r="K314" t="s">
        <v>13</v>
      </c>
      <c r="L314" s="13" t="s">
        <v>114</v>
      </c>
      <c r="M314" s="13" t="s">
        <v>114</v>
      </c>
      <c r="P314" s="7" t="str">
        <f t="shared" si="21"/>
        <v>SV MattersburgFC Admira Wacker Mödling1550</v>
      </c>
      <c r="Q314" s="7" t="str">
        <f t="shared" si="22"/>
        <v>FC Admira Wacker MödlingSV Mattersburg1550</v>
      </c>
      <c r="R314">
        <f>IF(P314&lt;&gt;"",COUNTIF(P$2:Q314,P314),"")</f>
        <v>1</v>
      </c>
    </row>
    <row r="315" spans="1:18" hidden="1" x14ac:dyDescent="0.3">
      <c r="A315" t="s">
        <v>10</v>
      </c>
      <c r="B315" t="s">
        <v>232</v>
      </c>
      <c r="C315" t="s">
        <v>61</v>
      </c>
      <c r="D315" t="s">
        <v>60</v>
      </c>
      <c r="E315" t="s">
        <v>52</v>
      </c>
      <c r="F315" s="1">
        <v>0.70833333333333337</v>
      </c>
      <c r="G315" s="2">
        <v>1900</v>
      </c>
      <c r="H315" s="11">
        <f t="shared" si="23"/>
        <v>7</v>
      </c>
      <c r="I315" s="11">
        <f t="shared" si="20"/>
        <v>0</v>
      </c>
      <c r="J315" t="s">
        <v>13</v>
      </c>
      <c r="K315" t="s">
        <v>33</v>
      </c>
      <c r="L315" s="13" t="s">
        <v>114</v>
      </c>
      <c r="M315" s="13" t="s">
        <v>114</v>
      </c>
      <c r="P315" s="7" t="str">
        <f t="shared" si="21"/>
        <v>FC Admira Wacker MödlingRed Bull Salzburg1900</v>
      </c>
      <c r="Q315" s="7" t="str">
        <f t="shared" si="22"/>
        <v>Red Bull SalzburgFC Admira Wacker Mödling1900</v>
      </c>
      <c r="R315">
        <f>IF(P315&lt;&gt;"",COUNTIF(P$2:Q315,P315),"")</f>
        <v>2</v>
      </c>
    </row>
    <row r="316" spans="1:18" hidden="1" x14ac:dyDescent="0.3">
      <c r="A316" t="s">
        <v>10</v>
      </c>
      <c r="B316" t="s">
        <v>183</v>
      </c>
      <c r="C316" t="s">
        <v>61</v>
      </c>
      <c r="D316" t="s">
        <v>60</v>
      </c>
      <c r="E316" t="s">
        <v>52</v>
      </c>
      <c r="F316" s="1">
        <v>0.70833333333333337</v>
      </c>
      <c r="G316" s="2">
        <v>7048</v>
      </c>
      <c r="H316" s="11">
        <f t="shared" si="23"/>
        <v>7</v>
      </c>
      <c r="I316" s="11">
        <f t="shared" si="20"/>
        <v>0</v>
      </c>
      <c r="J316" t="s">
        <v>17</v>
      </c>
      <c r="K316" t="s">
        <v>13</v>
      </c>
      <c r="L316" s="13" t="s">
        <v>124</v>
      </c>
      <c r="M316" s="13" t="s">
        <v>111</v>
      </c>
      <c r="P316" s="7" t="str">
        <f t="shared" si="21"/>
        <v>SK Sturm GrazFC Admira Wacker Mödling7048</v>
      </c>
      <c r="Q316" s="7" t="str">
        <f t="shared" si="22"/>
        <v>FC Admira Wacker MödlingSK Sturm Graz7048</v>
      </c>
      <c r="R316">
        <f>IF(P316&lt;&gt;"",COUNTIF(P$2:Q316,P316),"")</f>
        <v>2</v>
      </c>
    </row>
    <row r="317" spans="1:18" x14ac:dyDescent="0.3">
      <c r="A317" t="s">
        <v>10</v>
      </c>
      <c r="B317" s="3" t="s">
        <v>252</v>
      </c>
      <c r="C317" t="s">
        <v>139</v>
      </c>
      <c r="D317" t="s">
        <v>62</v>
      </c>
      <c r="E317" t="s">
        <v>52</v>
      </c>
      <c r="F317" s="1">
        <v>0.70833333333333337</v>
      </c>
      <c r="G317" s="2">
        <v>1957</v>
      </c>
      <c r="H317" s="11">
        <f t="shared" si="23"/>
        <v>70</v>
      </c>
      <c r="I317" s="11">
        <f t="shared" si="20"/>
        <v>0</v>
      </c>
      <c r="J317" t="s">
        <v>13</v>
      </c>
      <c r="K317" t="s">
        <v>89</v>
      </c>
      <c r="L317" s="13" t="s">
        <v>124</v>
      </c>
      <c r="M317" s="13" t="s">
        <v>111</v>
      </c>
      <c r="P317" s="7" t="str">
        <f t="shared" si="21"/>
        <v>FC Admira Wacker MödlingFC Wacker Innsbruck1957</v>
      </c>
      <c r="Q317" s="7" t="str">
        <f t="shared" si="22"/>
        <v>FC Wacker InnsbruckFC Admira Wacker Mödling1957</v>
      </c>
      <c r="R317">
        <f>IF(P317&lt;&gt;"",COUNTIF(P$2:Q317,P317),"")</f>
        <v>1</v>
      </c>
    </row>
    <row r="318" spans="1:18" x14ac:dyDescent="0.3">
      <c r="A318" t="s">
        <v>10</v>
      </c>
      <c r="B318" s="3" t="s">
        <v>237</v>
      </c>
      <c r="C318" t="s">
        <v>139</v>
      </c>
      <c r="D318" t="s">
        <v>63</v>
      </c>
      <c r="E318" t="s">
        <v>52</v>
      </c>
      <c r="F318" s="1">
        <v>0.70833333333333337</v>
      </c>
      <c r="G318" s="2">
        <v>3618</v>
      </c>
      <c r="H318" s="11">
        <f t="shared" si="23"/>
        <v>7</v>
      </c>
      <c r="I318" s="11">
        <f t="shared" si="20"/>
        <v>0</v>
      </c>
      <c r="J318" t="s">
        <v>14</v>
      </c>
      <c r="K318" t="s">
        <v>13</v>
      </c>
      <c r="L318" s="13" t="s">
        <v>111</v>
      </c>
      <c r="M318" s="13" t="s">
        <v>115</v>
      </c>
      <c r="P318" s="7" t="str">
        <f t="shared" si="21"/>
        <v>SC Rheindorf AltachFC Admira Wacker Mödling3618</v>
      </c>
      <c r="Q318" s="7" t="str">
        <f t="shared" si="22"/>
        <v>FC Admira Wacker MödlingSC Rheindorf Altach3618</v>
      </c>
      <c r="R318">
        <f>IF(P318&lt;&gt;"",COUNTIF(P$2:Q318,P318),"")</f>
        <v>1</v>
      </c>
    </row>
    <row r="319" spans="1:18" hidden="1" x14ac:dyDescent="0.3">
      <c r="A319" t="s">
        <v>10</v>
      </c>
      <c r="B319" t="s">
        <v>142</v>
      </c>
      <c r="C319" t="s">
        <v>139</v>
      </c>
      <c r="D319" t="s">
        <v>63</v>
      </c>
      <c r="E319" t="s">
        <v>56</v>
      </c>
      <c r="F319" s="1">
        <v>0.70833333333333337</v>
      </c>
      <c r="G319" s="2">
        <v>2350</v>
      </c>
      <c r="H319" s="11">
        <f t="shared" si="23"/>
        <v>8</v>
      </c>
      <c r="I319" s="11">
        <f t="shared" si="20"/>
        <v>0</v>
      </c>
      <c r="J319" t="s">
        <v>13</v>
      </c>
      <c r="K319" t="s">
        <v>16</v>
      </c>
      <c r="L319" s="13" t="s">
        <v>124</v>
      </c>
      <c r="M319" s="13" t="s">
        <v>114</v>
      </c>
      <c r="P319" s="7" t="str">
        <f t="shared" si="21"/>
        <v>FC Admira Wacker MödlingSKN St. Pölten2350</v>
      </c>
      <c r="Q319" s="7" t="str">
        <f t="shared" si="22"/>
        <v>SKN St. PöltenFC Admira Wacker Mödling2350</v>
      </c>
      <c r="R319">
        <f>IF(P319&lt;&gt;"",COUNTIF(P$2:Q319,P319),"")</f>
        <v>2</v>
      </c>
    </row>
    <row r="320" spans="1:18" hidden="1" x14ac:dyDescent="0.3">
      <c r="A320" t="s">
        <v>10</v>
      </c>
      <c r="B320" t="s">
        <v>143</v>
      </c>
      <c r="C320" t="s">
        <v>139</v>
      </c>
      <c r="D320" t="s">
        <v>63</v>
      </c>
      <c r="E320" t="s">
        <v>56</v>
      </c>
      <c r="F320" s="1">
        <v>0.70833333333333337</v>
      </c>
      <c r="G320" s="2">
        <v>4488</v>
      </c>
      <c r="H320" s="11">
        <f t="shared" si="23"/>
        <v>7</v>
      </c>
      <c r="I320" s="11">
        <f t="shared" si="20"/>
        <v>0</v>
      </c>
      <c r="J320" t="s">
        <v>11</v>
      </c>
      <c r="K320" t="s">
        <v>13</v>
      </c>
      <c r="L320" s="13" t="s">
        <v>114</v>
      </c>
      <c r="M320" s="13" t="s">
        <v>114</v>
      </c>
      <c r="P320" s="7" t="str">
        <f t="shared" si="21"/>
        <v>Wolfsberger ACFC Admira Wacker Mödling4488</v>
      </c>
      <c r="Q320" s="7" t="str">
        <f t="shared" si="22"/>
        <v>FC Admira Wacker MödlingWolfsberger AC4488</v>
      </c>
      <c r="R320">
        <f>IF(P320&lt;&gt;"",COUNTIF(P$2:Q320,P320),"")</f>
        <v>2</v>
      </c>
    </row>
    <row r="321" spans="1:18" hidden="1" x14ac:dyDescent="0.3">
      <c r="A321" t="s">
        <v>10</v>
      </c>
      <c r="B321" t="s">
        <v>281</v>
      </c>
      <c r="C321" t="s">
        <v>139</v>
      </c>
      <c r="D321" t="s">
        <v>63</v>
      </c>
      <c r="E321" t="s">
        <v>52</v>
      </c>
      <c r="F321" s="1">
        <v>0.70833333333333337</v>
      </c>
      <c r="G321" s="2">
        <v>11600</v>
      </c>
      <c r="H321" s="11">
        <f t="shared" si="23"/>
        <v>13</v>
      </c>
      <c r="I321" s="11">
        <f t="shared" si="20"/>
        <v>0</v>
      </c>
      <c r="J321" t="s">
        <v>18</v>
      </c>
      <c r="K321" t="s">
        <v>13</v>
      </c>
      <c r="L321" s="13" t="s">
        <v>124</v>
      </c>
      <c r="M321" s="13" t="s">
        <v>111</v>
      </c>
      <c r="P321" s="7" t="str">
        <f t="shared" si="21"/>
        <v>SK Rapid WienFC Admira Wacker Mödling11600</v>
      </c>
      <c r="Q321" s="7" t="str">
        <f t="shared" si="22"/>
        <v>FC Admira Wacker MödlingSK Rapid Wien11600</v>
      </c>
      <c r="R321">
        <f>IF(P321&lt;&gt;"",COUNTIF(P$2:Q321,P321),"")</f>
        <v>2</v>
      </c>
    </row>
    <row r="322" spans="1:18" x14ac:dyDescent="0.3">
      <c r="A322" t="s">
        <v>10</v>
      </c>
      <c r="B322" s="3" t="s">
        <v>282</v>
      </c>
      <c r="C322" t="s">
        <v>139</v>
      </c>
      <c r="D322" t="s">
        <v>64</v>
      </c>
      <c r="E322" t="s">
        <v>52</v>
      </c>
      <c r="F322" s="1">
        <v>0.70833333333333337</v>
      </c>
      <c r="G322" s="2">
        <v>1850</v>
      </c>
      <c r="H322" s="11">
        <f t="shared" si="23"/>
        <v>7</v>
      </c>
      <c r="I322" s="11">
        <f t="shared" ref="I322:I385" si="24">IF(OR(L322=".",M322="."),"1",0)</f>
        <v>0</v>
      </c>
      <c r="J322" t="s">
        <v>13</v>
      </c>
      <c r="K322" t="s">
        <v>14</v>
      </c>
      <c r="L322" s="13" t="s">
        <v>115</v>
      </c>
      <c r="M322" s="13" t="s">
        <v>115</v>
      </c>
      <c r="P322" s="7" t="str">
        <f t="shared" ref="P322:P385" si="25">J322&amp;K322&amp;G322</f>
        <v>FC Admira Wacker MödlingSC Rheindorf Altach1850</v>
      </c>
      <c r="Q322" s="7" t="str">
        <f t="shared" ref="Q322:Q385" si="26">K322&amp;J322&amp;G322</f>
        <v>SC Rheindorf AltachFC Admira Wacker Mödling1850</v>
      </c>
      <c r="R322">
        <f>IF(P322&lt;&gt;"",COUNTIF(P$2:Q322,P322),"")</f>
        <v>1</v>
      </c>
    </row>
    <row r="323" spans="1:18" x14ac:dyDescent="0.3">
      <c r="A323" t="s">
        <v>10</v>
      </c>
      <c r="B323" s="3" t="s">
        <v>283</v>
      </c>
      <c r="C323" t="s">
        <v>139</v>
      </c>
      <c r="D323" t="s">
        <v>64</v>
      </c>
      <c r="E323" t="s">
        <v>52</v>
      </c>
      <c r="F323" s="1">
        <v>0.70833333333333337</v>
      </c>
      <c r="G323" s="2">
        <v>2363</v>
      </c>
      <c r="H323" s="11">
        <f t="shared" si="23"/>
        <v>7</v>
      </c>
      <c r="I323" s="11">
        <f t="shared" si="24"/>
        <v>0</v>
      </c>
      <c r="J323" t="s">
        <v>89</v>
      </c>
      <c r="K323" t="s">
        <v>13</v>
      </c>
      <c r="L323" s="13" t="s">
        <v>115</v>
      </c>
      <c r="M323" s="13" t="s">
        <v>124</v>
      </c>
      <c r="P323" s="7" t="str">
        <f t="shared" si="25"/>
        <v>FC Wacker InnsbruckFC Admira Wacker Mödling2363</v>
      </c>
      <c r="Q323" s="7" t="str">
        <f t="shared" si="26"/>
        <v>FC Admira Wacker MödlingFC Wacker Innsbruck2363</v>
      </c>
      <c r="R323">
        <f>IF(P323&lt;&gt;"",COUNTIF(P$2:Q323,P323),"")</f>
        <v>1</v>
      </c>
    </row>
    <row r="324" spans="1:18" hidden="1" x14ac:dyDescent="0.3">
      <c r="A324" t="s">
        <v>10</v>
      </c>
      <c r="B324" t="s">
        <v>284</v>
      </c>
      <c r="C324" t="s">
        <v>139</v>
      </c>
      <c r="D324" t="s">
        <v>64</v>
      </c>
      <c r="E324" t="s">
        <v>52</v>
      </c>
      <c r="F324" s="1">
        <v>0.70833333333333337</v>
      </c>
      <c r="G324" s="2">
        <v>1900</v>
      </c>
      <c r="H324" s="11">
        <f t="shared" si="23"/>
        <v>7</v>
      </c>
      <c r="I324" s="11">
        <f t="shared" si="24"/>
        <v>0</v>
      </c>
      <c r="J324" t="s">
        <v>13</v>
      </c>
      <c r="K324" t="s">
        <v>80</v>
      </c>
      <c r="L324" s="13" t="s">
        <v>114</v>
      </c>
      <c r="M324" s="13" t="s">
        <v>115</v>
      </c>
      <c r="P324" s="7" t="str">
        <f t="shared" si="25"/>
        <v>FC Admira Wacker MödlingTSV Hartberg1900</v>
      </c>
      <c r="Q324" s="7" t="str">
        <f t="shared" si="26"/>
        <v>TSV HartbergFC Admira Wacker Mödling1900</v>
      </c>
      <c r="R324">
        <f>IF(P324&lt;&gt;"",COUNTIF(P$2:Q324,P324),"")</f>
        <v>2</v>
      </c>
    </row>
    <row r="325" spans="1:18" x14ac:dyDescent="0.3">
      <c r="A325" t="s">
        <v>10</v>
      </c>
      <c r="B325" s="3" t="s">
        <v>285</v>
      </c>
      <c r="C325" t="s">
        <v>139</v>
      </c>
      <c r="D325" t="s">
        <v>64</v>
      </c>
      <c r="E325" t="s">
        <v>51</v>
      </c>
      <c r="F325" s="1">
        <v>0.79166666666666663</v>
      </c>
      <c r="G325" s="2">
        <v>1600</v>
      </c>
      <c r="H325" s="11">
        <f t="shared" si="23"/>
        <v>3</v>
      </c>
      <c r="I325" s="11">
        <f t="shared" si="24"/>
        <v>0</v>
      </c>
      <c r="J325" t="s">
        <v>13</v>
      </c>
      <c r="K325" t="s">
        <v>20</v>
      </c>
      <c r="L325" s="13" t="s">
        <v>111</v>
      </c>
      <c r="M325" s="13" t="s">
        <v>114</v>
      </c>
      <c r="P325" s="7" t="str">
        <f t="shared" si="25"/>
        <v>FC Admira Wacker MödlingSV Mattersburg1600</v>
      </c>
      <c r="Q325" s="7" t="str">
        <f t="shared" si="26"/>
        <v>SV MattersburgFC Admira Wacker Mödling1600</v>
      </c>
      <c r="R325">
        <f>IF(P325&lt;&gt;"",COUNTIF(P$2:Q325,P325),"")</f>
        <v>1</v>
      </c>
    </row>
    <row r="326" spans="1:18" x14ac:dyDescent="0.3">
      <c r="A326" t="s">
        <v>10</v>
      </c>
      <c r="B326" s="3" t="s">
        <v>286</v>
      </c>
      <c r="C326" t="s">
        <v>139</v>
      </c>
      <c r="D326" t="s">
        <v>64</v>
      </c>
      <c r="E326" t="s">
        <v>52</v>
      </c>
      <c r="F326" s="1">
        <v>0.70833333333333337</v>
      </c>
      <c r="G326" s="2">
        <v>1800</v>
      </c>
      <c r="H326" s="11">
        <f t="shared" si="23"/>
        <v>4</v>
      </c>
      <c r="I326" s="11">
        <f t="shared" si="24"/>
        <v>0</v>
      </c>
      <c r="J326" t="s">
        <v>20</v>
      </c>
      <c r="K326" t="s">
        <v>13</v>
      </c>
      <c r="L326" s="13" t="s">
        <v>115</v>
      </c>
      <c r="M326" s="13" t="s">
        <v>115</v>
      </c>
      <c r="P326" s="7" t="str">
        <f t="shared" si="25"/>
        <v>SV MattersburgFC Admira Wacker Mödling1800</v>
      </c>
      <c r="Q326" s="7" t="str">
        <f t="shared" si="26"/>
        <v>FC Admira Wacker MödlingSV Mattersburg1800</v>
      </c>
      <c r="R326">
        <f>IF(P326&lt;&gt;"",COUNTIF(P$2:Q326,P326),"")</f>
        <v>1</v>
      </c>
    </row>
    <row r="327" spans="1:18" hidden="1" x14ac:dyDescent="0.3">
      <c r="A327" t="s">
        <v>10</v>
      </c>
      <c r="B327" t="s">
        <v>287</v>
      </c>
      <c r="C327" t="s">
        <v>139</v>
      </c>
      <c r="D327" t="s">
        <v>65</v>
      </c>
      <c r="E327" t="s">
        <v>52</v>
      </c>
      <c r="F327" s="1">
        <v>0.70833333333333337</v>
      </c>
      <c r="G327" s="2">
        <v>3800</v>
      </c>
      <c r="H327" s="11">
        <f t="shared" si="23"/>
        <v>7</v>
      </c>
      <c r="I327" s="11">
        <f t="shared" si="24"/>
        <v>0</v>
      </c>
      <c r="J327" t="s">
        <v>13</v>
      </c>
      <c r="K327" t="s">
        <v>18</v>
      </c>
      <c r="L327" s="13" t="s">
        <v>124</v>
      </c>
      <c r="M327" s="13" t="s">
        <v>112</v>
      </c>
      <c r="P327" s="7" t="str">
        <f t="shared" si="25"/>
        <v>FC Admira Wacker MödlingSK Rapid Wien3800</v>
      </c>
      <c r="Q327" s="7" t="str">
        <f t="shared" si="26"/>
        <v>SK Rapid WienFC Admira Wacker Mödling3800</v>
      </c>
      <c r="R327">
        <f>IF(P327&lt;&gt;"",COUNTIF(P$2:Q327,P327),"")</f>
        <v>2</v>
      </c>
    </row>
    <row r="328" spans="1:18" x14ac:dyDescent="0.3">
      <c r="A328" t="s">
        <v>10</v>
      </c>
      <c r="B328" s="3" t="s">
        <v>288</v>
      </c>
      <c r="C328" t="s">
        <v>139</v>
      </c>
      <c r="D328" t="s">
        <v>65</v>
      </c>
      <c r="E328" t="s">
        <v>52</v>
      </c>
      <c r="F328" s="1">
        <v>0.70833333333333337</v>
      </c>
      <c r="G328" s="2">
        <v>3508</v>
      </c>
      <c r="H328" s="11">
        <f t="shared" si="23"/>
        <v>7</v>
      </c>
      <c r="I328" s="11">
        <f t="shared" si="24"/>
        <v>0</v>
      </c>
      <c r="J328" t="s">
        <v>14</v>
      </c>
      <c r="K328" t="s">
        <v>13</v>
      </c>
      <c r="L328" s="13" t="s">
        <v>114</v>
      </c>
      <c r="M328" s="13" t="s">
        <v>114</v>
      </c>
      <c r="P328" s="7" t="str">
        <f t="shared" si="25"/>
        <v>SC Rheindorf AltachFC Admira Wacker Mödling3508</v>
      </c>
      <c r="Q328" s="7" t="str">
        <f t="shared" si="26"/>
        <v>FC Admira Wacker MödlingSC Rheindorf Altach3508</v>
      </c>
      <c r="R328">
        <f>IF(P328&lt;&gt;"",COUNTIF(P$2:Q328,P328),"")</f>
        <v>1</v>
      </c>
    </row>
    <row r="329" spans="1:18" x14ac:dyDescent="0.3">
      <c r="A329" t="s">
        <v>10</v>
      </c>
      <c r="B329" s="3" t="s">
        <v>289</v>
      </c>
      <c r="C329" t="s">
        <v>139</v>
      </c>
      <c r="D329" t="s">
        <v>65</v>
      </c>
      <c r="E329" t="s">
        <v>52</v>
      </c>
      <c r="F329" s="1">
        <v>0.70833333333333337</v>
      </c>
      <c r="G329" s="2" t="s">
        <v>116</v>
      </c>
      <c r="H329" s="11">
        <f t="shared" si="23"/>
        <v>7</v>
      </c>
      <c r="I329" s="11">
        <f t="shared" si="24"/>
        <v>0</v>
      </c>
      <c r="J329" t="s">
        <v>13</v>
      </c>
      <c r="K329" t="s">
        <v>89</v>
      </c>
      <c r="L329" s="13" t="s">
        <v>124</v>
      </c>
      <c r="M329" s="13" t="s">
        <v>114</v>
      </c>
      <c r="P329" s="7" t="str">
        <f t="shared" si="25"/>
        <v>FC Admira Wacker MödlingFC Wacker Innsbruck</v>
      </c>
      <c r="Q329" s="7" t="str">
        <f t="shared" si="26"/>
        <v>FC Wacker InnsbruckFC Admira Wacker Mödling</v>
      </c>
      <c r="R329">
        <f>IF(P329&lt;&gt;"",COUNTIF(P$2:Q329,P329),"")</f>
        <v>1</v>
      </c>
    </row>
    <row r="330" spans="1:18" hidden="1" x14ac:dyDescent="0.3">
      <c r="B330"/>
      <c r="F330" s="1"/>
      <c r="G330" s="2"/>
      <c r="H330" s="11"/>
      <c r="I330" s="11">
        <f t="shared" si="24"/>
        <v>0</v>
      </c>
      <c r="L330" s="9"/>
      <c r="M330" s="9"/>
      <c r="P330" s="7" t="str">
        <f t="shared" si="25"/>
        <v/>
      </c>
      <c r="Q330" s="7" t="str">
        <f t="shared" si="26"/>
        <v/>
      </c>
      <c r="R330" t="str">
        <f>IF(P330&lt;&gt;"",COUNTIF(P$2:Q330,P330),"")</f>
        <v/>
      </c>
    </row>
    <row r="331" spans="1:18" hidden="1" x14ac:dyDescent="0.3">
      <c r="B331"/>
      <c r="F331" s="1"/>
      <c r="G331" s="2"/>
      <c r="H331" s="11"/>
      <c r="I331" s="11">
        <f t="shared" si="24"/>
        <v>0</v>
      </c>
      <c r="L331" s="9"/>
      <c r="M331" s="9"/>
      <c r="P331" s="7" t="str">
        <f t="shared" si="25"/>
        <v/>
      </c>
      <c r="Q331" s="7" t="str">
        <f t="shared" si="26"/>
        <v/>
      </c>
      <c r="R331" t="str">
        <f>IF(P331&lt;&gt;"",COUNTIF(P$2:Q331,P331),"")</f>
        <v/>
      </c>
    </row>
    <row r="332" spans="1:18" x14ac:dyDescent="0.3">
      <c r="A332" t="s">
        <v>8</v>
      </c>
      <c r="B332" s="3" t="s">
        <v>248</v>
      </c>
      <c r="C332" t="s">
        <v>61</v>
      </c>
      <c r="D332" t="s">
        <v>50</v>
      </c>
      <c r="E332" t="s">
        <v>68</v>
      </c>
      <c r="F332" s="1">
        <v>0.79166666666666663</v>
      </c>
      <c r="G332" s="2">
        <v>530</v>
      </c>
      <c r="H332" s="11">
        <v>45</v>
      </c>
      <c r="I332" s="11">
        <f t="shared" si="24"/>
        <v>0</v>
      </c>
      <c r="J332" t="s">
        <v>294</v>
      </c>
      <c r="K332" t="s">
        <v>20</v>
      </c>
      <c r="L332" s="13" t="s">
        <v>115</v>
      </c>
      <c r="M332" s="13" t="s">
        <v>124</v>
      </c>
      <c r="P332" s="7" t="str">
        <f t="shared" si="25"/>
        <v>SV AllerheiligenSV Mattersburg530</v>
      </c>
      <c r="Q332" s="7" t="str">
        <f t="shared" si="26"/>
        <v>SV MattersburgSV Allerheiligen530</v>
      </c>
      <c r="R332">
        <f>IF(P332&lt;&gt;"",COUNTIF(P$2:Q332,P332),"")</f>
        <v>1</v>
      </c>
    </row>
    <row r="333" spans="1:18" x14ac:dyDescent="0.3">
      <c r="A333" t="s">
        <v>10</v>
      </c>
      <c r="B333" s="3" t="s">
        <v>169</v>
      </c>
      <c r="C333" t="s">
        <v>61</v>
      </c>
      <c r="D333" t="s">
        <v>50</v>
      </c>
      <c r="E333" t="s">
        <v>52</v>
      </c>
      <c r="F333" s="1">
        <v>0.70833333333333337</v>
      </c>
      <c r="G333" s="2">
        <v>4523</v>
      </c>
      <c r="H333" s="11">
        <f t="shared" ref="H333:H364" si="27">B333-B332</f>
        <v>8</v>
      </c>
      <c r="I333" s="11">
        <f t="shared" si="24"/>
        <v>0</v>
      </c>
      <c r="J333" t="s">
        <v>14</v>
      </c>
      <c r="K333" t="s">
        <v>20</v>
      </c>
      <c r="L333" s="13" t="s">
        <v>114</v>
      </c>
      <c r="M333" s="13" t="s">
        <v>124</v>
      </c>
      <c r="P333" s="7" t="str">
        <f t="shared" si="25"/>
        <v>SC Rheindorf AltachSV Mattersburg4523</v>
      </c>
      <c r="Q333" s="7" t="str">
        <f t="shared" si="26"/>
        <v>SV MattersburgSC Rheindorf Altach4523</v>
      </c>
      <c r="R333">
        <f>IF(P333&lt;&gt;"",COUNTIF(P$2:Q333,P333),"")</f>
        <v>1</v>
      </c>
    </row>
    <row r="334" spans="1:18" hidden="1" x14ac:dyDescent="0.3">
      <c r="A334" t="s">
        <v>10</v>
      </c>
      <c r="B334" t="s">
        <v>171</v>
      </c>
      <c r="C334" t="s">
        <v>61</v>
      </c>
      <c r="D334" t="s">
        <v>54</v>
      </c>
      <c r="E334" t="s">
        <v>52</v>
      </c>
      <c r="F334" s="1">
        <v>0.70833333333333337</v>
      </c>
      <c r="G334" s="2">
        <v>3500</v>
      </c>
      <c r="H334" s="11">
        <f t="shared" si="27"/>
        <v>7</v>
      </c>
      <c r="I334" s="11">
        <f t="shared" si="24"/>
        <v>0</v>
      </c>
      <c r="J334" t="s">
        <v>20</v>
      </c>
      <c r="K334" t="s">
        <v>33</v>
      </c>
      <c r="L334" s="13" t="s">
        <v>111</v>
      </c>
      <c r="M334" s="13" t="s">
        <v>114</v>
      </c>
      <c r="P334" s="7" t="str">
        <f t="shared" si="25"/>
        <v>SV MattersburgRed Bull Salzburg3500</v>
      </c>
      <c r="Q334" s="7" t="str">
        <f t="shared" si="26"/>
        <v>Red Bull SalzburgSV Mattersburg3500</v>
      </c>
      <c r="R334">
        <f>IF(P334&lt;&gt;"",COUNTIF(P$2:Q334,P334),"")</f>
        <v>2</v>
      </c>
    </row>
    <row r="335" spans="1:18" x14ac:dyDescent="0.3">
      <c r="A335" t="s">
        <v>10</v>
      </c>
      <c r="B335" s="3" t="s">
        <v>118</v>
      </c>
      <c r="C335" t="s">
        <v>61</v>
      </c>
      <c r="D335" t="s">
        <v>54</v>
      </c>
      <c r="E335" t="s">
        <v>52</v>
      </c>
      <c r="F335" s="1">
        <v>0.70833333333333337</v>
      </c>
      <c r="G335" s="2">
        <v>2812</v>
      </c>
      <c r="H335" s="11">
        <f t="shared" si="27"/>
        <v>7</v>
      </c>
      <c r="I335" s="11">
        <f t="shared" si="24"/>
        <v>0</v>
      </c>
      <c r="J335" t="s">
        <v>80</v>
      </c>
      <c r="K335" t="s">
        <v>20</v>
      </c>
      <c r="L335" s="13" t="s">
        <v>112</v>
      </c>
      <c r="M335" s="13" t="s">
        <v>114</v>
      </c>
      <c r="P335" s="7" t="str">
        <f t="shared" si="25"/>
        <v>TSV HartbergSV Mattersburg2812</v>
      </c>
      <c r="Q335" s="7" t="str">
        <f t="shared" si="26"/>
        <v>SV MattersburgTSV Hartberg2812</v>
      </c>
      <c r="R335">
        <f>IF(P335&lt;&gt;"",COUNTIF(P$2:Q335,P335),"")</f>
        <v>1</v>
      </c>
    </row>
    <row r="336" spans="1:18" hidden="1" x14ac:dyDescent="0.3">
      <c r="A336" t="s">
        <v>10</v>
      </c>
      <c r="B336" t="s">
        <v>220</v>
      </c>
      <c r="C336" t="s">
        <v>61</v>
      </c>
      <c r="D336" t="s">
        <v>54</v>
      </c>
      <c r="E336" t="s">
        <v>52</v>
      </c>
      <c r="F336" s="1">
        <v>0.70833333333333337</v>
      </c>
      <c r="G336" s="2">
        <v>2200</v>
      </c>
      <c r="H336" s="11">
        <f t="shared" si="27"/>
        <v>7</v>
      </c>
      <c r="I336" s="11">
        <f t="shared" si="24"/>
        <v>0</v>
      </c>
      <c r="J336" t="s">
        <v>20</v>
      </c>
      <c r="K336" t="s">
        <v>11</v>
      </c>
      <c r="L336" s="13" t="s">
        <v>111</v>
      </c>
      <c r="M336" s="13" t="s">
        <v>137</v>
      </c>
      <c r="P336" s="7" t="str">
        <f t="shared" si="25"/>
        <v>SV MattersburgWolfsberger AC2200</v>
      </c>
      <c r="Q336" s="7" t="str">
        <f t="shared" si="26"/>
        <v>Wolfsberger ACSV Mattersburg2200</v>
      </c>
      <c r="R336">
        <f>IF(P336&lt;&gt;"",COUNTIF(P$2:Q336,P336),"")</f>
        <v>2</v>
      </c>
    </row>
    <row r="337" spans="1:18" hidden="1" x14ac:dyDescent="0.3">
      <c r="A337" t="s">
        <v>10</v>
      </c>
      <c r="B337" t="s">
        <v>279</v>
      </c>
      <c r="C337" t="s">
        <v>61</v>
      </c>
      <c r="D337" t="s">
        <v>54</v>
      </c>
      <c r="E337" t="s">
        <v>56</v>
      </c>
      <c r="F337" s="1">
        <v>0.70833333333333337</v>
      </c>
      <c r="G337" s="2">
        <v>3400</v>
      </c>
      <c r="H337" s="11">
        <f t="shared" si="27"/>
        <v>8</v>
      </c>
      <c r="I337" s="11">
        <f t="shared" si="24"/>
        <v>0</v>
      </c>
      <c r="J337" t="s">
        <v>13</v>
      </c>
      <c r="K337" t="s">
        <v>20</v>
      </c>
      <c r="L337" s="13" t="s">
        <v>111</v>
      </c>
      <c r="M337" s="13" t="s">
        <v>111</v>
      </c>
      <c r="P337" s="7" t="str">
        <f t="shared" si="25"/>
        <v>FC Admira Wacker MödlingSV Mattersburg3400</v>
      </c>
      <c r="Q337" s="7" t="str">
        <f t="shared" si="26"/>
        <v>SV MattersburgFC Admira Wacker Mödling3400</v>
      </c>
      <c r="R337">
        <f>IF(P337&lt;&gt;"",COUNTIF(P$2:Q337,P337),"")</f>
        <v>2</v>
      </c>
    </row>
    <row r="338" spans="1:18" hidden="1" x14ac:dyDescent="0.3">
      <c r="A338" t="s">
        <v>10</v>
      </c>
      <c r="B338" t="s">
        <v>121</v>
      </c>
      <c r="C338" t="s">
        <v>61</v>
      </c>
      <c r="D338" t="s">
        <v>57</v>
      </c>
      <c r="E338" t="s">
        <v>52</v>
      </c>
      <c r="F338" s="1">
        <v>0.70833333333333337</v>
      </c>
      <c r="G338" s="2">
        <v>9046</v>
      </c>
      <c r="H338" s="11">
        <f t="shared" si="27"/>
        <v>6</v>
      </c>
      <c r="I338" s="11">
        <f t="shared" si="24"/>
        <v>0</v>
      </c>
      <c r="J338" t="s">
        <v>21</v>
      </c>
      <c r="K338" t="s">
        <v>20</v>
      </c>
      <c r="L338" s="13" t="s">
        <v>114</v>
      </c>
      <c r="M338" s="13" t="s">
        <v>115</v>
      </c>
      <c r="P338" s="7" t="str">
        <f t="shared" si="25"/>
        <v>FK Austria WienSV Mattersburg9046</v>
      </c>
      <c r="Q338" s="7" t="str">
        <f t="shared" si="26"/>
        <v>SV MattersburgFK Austria Wien9046</v>
      </c>
      <c r="R338">
        <f>IF(P338&lt;&gt;"",COUNTIF(P$2:Q338,P338),"")</f>
        <v>2</v>
      </c>
    </row>
    <row r="339" spans="1:18" hidden="1" x14ac:dyDescent="0.3">
      <c r="A339" t="s">
        <v>10</v>
      </c>
      <c r="B339" t="s">
        <v>122</v>
      </c>
      <c r="C339" t="s">
        <v>61</v>
      </c>
      <c r="D339" t="s">
        <v>57</v>
      </c>
      <c r="E339" t="s">
        <v>56</v>
      </c>
      <c r="F339" s="1">
        <v>0.60416666666666663</v>
      </c>
      <c r="G339" s="2">
        <v>1952</v>
      </c>
      <c r="H339" s="11">
        <f t="shared" si="27"/>
        <v>15</v>
      </c>
      <c r="I339" s="11">
        <f t="shared" si="24"/>
        <v>0</v>
      </c>
      <c r="J339" t="s">
        <v>20</v>
      </c>
      <c r="K339" t="s">
        <v>12</v>
      </c>
      <c r="L339" s="13" t="s">
        <v>115</v>
      </c>
      <c r="M339" s="13" t="s">
        <v>124</v>
      </c>
      <c r="P339" s="7" t="str">
        <f t="shared" si="25"/>
        <v>SV MattersburgLASK1952</v>
      </c>
      <c r="Q339" s="7" t="str">
        <f t="shared" si="26"/>
        <v>LASKSV Mattersburg1952</v>
      </c>
      <c r="R339">
        <f>IF(P339&lt;&gt;"",COUNTIF(P$2:Q339,P339),"")</f>
        <v>2</v>
      </c>
    </row>
    <row r="340" spans="1:18" hidden="1" x14ac:dyDescent="0.3">
      <c r="A340" t="s">
        <v>10</v>
      </c>
      <c r="B340" t="s">
        <v>177</v>
      </c>
      <c r="C340" t="s">
        <v>61</v>
      </c>
      <c r="D340" t="s">
        <v>57</v>
      </c>
      <c r="E340" t="s">
        <v>52</v>
      </c>
      <c r="F340" s="1">
        <v>0.70833333333333337</v>
      </c>
      <c r="G340" s="2">
        <v>6958</v>
      </c>
      <c r="H340" s="11">
        <f t="shared" si="27"/>
        <v>6</v>
      </c>
      <c r="I340" s="11">
        <f t="shared" si="24"/>
        <v>0</v>
      </c>
      <c r="J340" t="s">
        <v>17</v>
      </c>
      <c r="K340" t="s">
        <v>20</v>
      </c>
      <c r="L340" s="13" t="s">
        <v>115</v>
      </c>
      <c r="M340" s="13" t="s">
        <v>114</v>
      </c>
      <c r="P340" s="7" t="str">
        <f t="shared" si="25"/>
        <v>SK Sturm GrazSV Mattersburg6958</v>
      </c>
      <c r="Q340" s="7" t="str">
        <f t="shared" si="26"/>
        <v>SV MattersburgSK Sturm Graz6958</v>
      </c>
      <c r="R340">
        <f>IF(P340&lt;&gt;"",COUNTIF(P$2:Q340,P340),"")</f>
        <v>2</v>
      </c>
    </row>
    <row r="341" spans="1:18" hidden="1" x14ac:dyDescent="0.3">
      <c r="A341" t="s">
        <v>8</v>
      </c>
      <c r="B341" t="s">
        <v>125</v>
      </c>
      <c r="C341" t="s">
        <v>61</v>
      </c>
      <c r="D341" t="s">
        <v>57</v>
      </c>
      <c r="E341" t="s">
        <v>53</v>
      </c>
      <c r="F341" s="1">
        <v>0.77083333333333337</v>
      </c>
      <c r="G341" s="2">
        <v>5300</v>
      </c>
      <c r="H341" s="11">
        <f t="shared" si="27"/>
        <v>4</v>
      </c>
      <c r="I341" s="11">
        <f t="shared" si="24"/>
        <v>0</v>
      </c>
      <c r="J341" t="s">
        <v>20</v>
      </c>
      <c r="K341" t="s">
        <v>18</v>
      </c>
      <c r="L341" s="13">
        <v>1</v>
      </c>
      <c r="M341" s="13">
        <v>1</v>
      </c>
      <c r="P341" s="7" t="str">
        <f t="shared" si="25"/>
        <v>SV MattersburgSK Rapid Wien5300</v>
      </c>
      <c r="Q341" s="7" t="str">
        <f t="shared" si="26"/>
        <v>SK Rapid WienSV Mattersburg5300</v>
      </c>
      <c r="R341">
        <f>IF(P341&lt;&gt;"",COUNTIF(P$2:Q341,P341),"")</f>
        <v>2</v>
      </c>
    </row>
    <row r="342" spans="1:18" x14ac:dyDescent="0.3">
      <c r="A342" t="s">
        <v>10</v>
      </c>
      <c r="B342" s="3" t="s">
        <v>126</v>
      </c>
      <c r="C342" t="s">
        <v>61</v>
      </c>
      <c r="D342" t="s">
        <v>57</v>
      </c>
      <c r="E342" t="s">
        <v>56</v>
      </c>
      <c r="F342" s="1">
        <v>0.60416666666666663</v>
      </c>
      <c r="G342" s="2">
        <v>1900</v>
      </c>
      <c r="H342" s="11">
        <f t="shared" si="27"/>
        <v>4</v>
      </c>
      <c r="I342" s="11">
        <f t="shared" si="24"/>
        <v>0</v>
      </c>
      <c r="J342" t="s">
        <v>20</v>
      </c>
      <c r="K342" t="s">
        <v>89</v>
      </c>
      <c r="L342" s="13" t="s">
        <v>114</v>
      </c>
      <c r="M342" s="13" t="s">
        <v>115</v>
      </c>
      <c r="P342" s="7" t="str">
        <f t="shared" si="25"/>
        <v>SV MattersburgFC Wacker Innsbruck1900</v>
      </c>
      <c r="Q342" s="7" t="str">
        <f t="shared" si="26"/>
        <v>FC Wacker InnsbruckSV Mattersburg1900</v>
      </c>
      <c r="R342">
        <f>IF(P342&lt;&gt;"",COUNTIF(P$2:Q342,P342),"")</f>
        <v>1</v>
      </c>
    </row>
    <row r="343" spans="1:18" hidden="1" x14ac:dyDescent="0.3">
      <c r="A343" t="s">
        <v>10</v>
      </c>
      <c r="B343" t="s">
        <v>178</v>
      </c>
      <c r="C343" t="s">
        <v>61</v>
      </c>
      <c r="D343" t="s">
        <v>58</v>
      </c>
      <c r="E343" t="s">
        <v>56</v>
      </c>
      <c r="F343" s="1">
        <v>0.60416666666666663</v>
      </c>
      <c r="G343" s="2">
        <v>18200</v>
      </c>
      <c r="H343" s="11">
        <f t="shared" si="27"/>
        <v>7</v>
      </c>
      <c r="I343" s="11">
        <f t="shared" si="24"/>
        <v>0</v>
      </c>
      <c r="J343" t="s">
        <v>18</v>
      </c>
      <c r="K343" t="s">
        <v>20</v>
      </c>
      <c r="L343" s="13" t="s">
        <v>115</v>
      </c>
      <c r="M343" s="13" t="s">
        <v>111</v>
      </c>
      <c r="P343" s="7" t="str">
        <f t="shared" si="25"/>
        <v>SK Rapid WienSV Mattersburg18200</v>
      </c>
      <c r="Q343" s="7" t="str">
        <f t="shared" si="26"/>
        <v>SV MattersburgSK Rapid Wien18200</v>
      </c>
      <c r="R343">
        <f>IF(P343&lt;&gt;"",COUNTIF(P$2:Q343,P343),"")</f>
        <v>2</v>
      </c>
    </row>
    <row r="344" spans="1:18" hidden="1" x14ac:dyDescent="0.3">
      <c r="A344" t="s">
        <v>10</v>
      </c>
      <c r="B344" t="s">
        <v>128</v>
      </c>
      <c r="C344" t="s">
        <v>61</v>
      </c>
      <c r="D344" t="s">
        <v>58</v>
      </c>
      <c r="E344" t="s">
        <v>56</v>
      </c>
      <c r="F344" s="1">
        <v>0.60416666666666663</v>
      </c>
      <c r="G344" s="2">
        <v>1800</v>
      </c>
      <c r="H344" s="11">
        <f t="shared" si="27"/>
        <v>14</v>
      </c>
      <c r="I344" s="11">
        <f t="shared" si="24"/>
        <v>0</v>
      </c>
      <c r="J344" t="s">
        <v>20</v>
      </c>
      <c r="K344" t="s">
        <v>16</v>
      </c>
      <c r="L344" s="13" t="s">
        <v>114</v>
      </c>
      <c r="M344" s="13" t="s">
        <v>111</v>
      </c>
      <c r="P344" s="7" t="str">
        <f t="shared" si="25"/>
        <v>SV MattersburgSKN St. Pölten1800</v>
      </c>
      <c r="Q344" s="7" t="str">
        <f t="shared" si="26"/>
        <v>SKN St. PöltenSV Mattersburg1800</v>
      </c>
      <c r="R344">
        <f>IF(P344&lt;&gt;"",COUNTIF(P$2:Q344,P344),"")</f>
        <v>2</v>
      </c>
    </row>
    <row r="345" spans="1:18" x14ac:dyDescent="0.3">
      <c r="A345" t="s">
        <v>10</v>
      </c>
      <c r="B345" s="3" t="s">
        <v>129</v>
      </c>
      <c r="C345" t="s">
        <v>61</v>
      </c>
      <c r="D345" t="s">
        <v>58</v>
      </c>
      <c r="E345" t="s">
        <v>52</v>
      </c>
      <c r="F345" s="1">
        <v>0.70833333333333337</v>
      </c>
      <c r="G345" s="2">
        <v>1600</v>
      </c>
      <c r="H345" s="11">
        <f t="shared" si="27"/>
        <v>6</v>
      </c>
      <c r="I345" s="11">
        <f t="shared" si="24"/>
        <v>0</v>
      </c>
      <c r="J345" t="s">
        <v>20</v>
      </c>
      <c r="K345" t="s">
        <v>14</v>
      </c>
      <c r="L345" s="13" t="s">
        <v>115</v>
      </c>
      <c r="M345" s="13" t="s">
        <v>115</v>
      </c>
      <c r="P345" s="7" t="str">
        <f t="shared" si="25"/>
        <v>SV MattersburgSC Rheindorf Altach1600</v>
      </c>
      <c r="Q345" s="7" t="str">
        <f t="shared" si="26"/>
        <v>SC Rheindorf AltachSV Mattersburg1600</v>
      </c>
      <c r="R345">
        <f>IF(P345&lt;&gt;"",COUNTIF(P$2:Q345,P345),"")</f>
        <v>1</v>
      </c>
    </row>
    <row r="346" spans="1:18" hidden="1" x14ac:dyDescent="0.3">
      <c r="A346" t="s">
        <v>10</v>
      </c>
      <c r="B346" t="s">
        <v>131</v>
      </c>
      <c r="C346" t="s">
        <v>61</v>
      </c>
      <c r="D346" t="s">
        <v>59</v>
      </c>
      <c r="E346" t="s">
        <v>56</v>
      </c>
      <c r="F346" s="1">
        <v>0.60416666666666663</v>
      </c>
      <c r="G346" s="2">
        <v>8652</v>
      </c>
      <c r="H346" s="11">
        <f t="shared" si="27"/>
        <v>8</v>
      </c>
      <c r="I346" s="11">
        <f t="shared" si="24"/>
        <v>0</v>
      </c>
      <c r="J346" t="s">
        <v>33</v>
      </c>
      <c r="K346" t="s">
        <v>20</v>
      </c>
      <c r="L346" s="13" t="s">
        <v>114</v>
      </c>
      <c r="M346" s="13" t="s">
        <v>115</v>
      </c>
      <c r="P346" s="7" t="str">
        <f t="shared" si="25"/>
        <v>Red Bull SalzburgSV Mattersburg8652</v>
      </c>
      <c r="Q346" s="7" t="str">
        <f t="shared" si="26"/>
        <v>SV MattersburgRed Bull Salzburg8652</v>
      </c>
      <c r="R346">
        <f>IF(P346&lt;&gt;"",COUNTIF(P$2:Q346,P346),"")</f>
        <v>2</v>
      </c>
    </row>
    <row r="347" spans="1:18" x14ac:dyDescent="0.3">
      <c r="A347" t="s">
        <v>10</v>
      </c>
      <c r="B347" s="3" t="s">
        <v>132</v>
      </c>
      <c r="C347" t="s">
        <v>61</v>
      </c>
      <c r="D347" t="s">
        <v>59</v>
      </c>
      <c r="E347" t="s">
        <v>56</v>
      </c>
      <c r="F347" s="1">
        <v>0.60416666666666663</v>
      </c>
      <c r="G347" s="2">
        <v>2800</v>
      </c>
      <c r="H347" s="11">
        <f t="shared" si="27"/>
        <v>7</v>
      </c>
      <c r="I347" s="11">
        <f t="shared" si="24"/>
        <v>0</v>
      </c>
      <c r="J347" t="s">
        <v>20</v>
      </c>
      <c r="K347" t="s">
        <v>80</v>
      </c>
      <c r="L347" s="13" t="s">
        <v>115</v>
      </c>
      <c r="M347" s="13" t="s">
        <v>114</v>
      </c>
      <c r="P347" s="7" t="str">
        <f t="shared" si="25"/>
        <v>SV MattersburgTSV Hartberg2800</v>
      </c>
      <c r="Q347" s="7" t="str">
        <f t="shared" si="26"/>
        <v>TSV HartbergSV Mattersburg2800</v>
      </c>
      <c r="R347">
        <f>IF(P347&lt;&gt;"",COUNTIF(P$2:Q347,P347),"")</f>
        <v>1</v>
      </c>
    </row>
    <row r="348" spans="1:18" hidden="1" x14ac:dyDescent="0.3">
      <c r="A348" t="s">
        <v>10</v>
      </c>
      <c r="B348" t="s">
        <v>133</v>
      </c>
      <c r="C348" t="s">
        <v>61</v>
      </c>
      <c r="D348" t="s">
        <v>59</v>
      </c>
      <c r="E348" t="s">
        <v>52</v>
      </c>
      <c r="F348" s="1">
        <v>0.70833333333333337</v>
      </c>
      <c r="G348" s="2">
        <v>2766</v>
      </c>
      <c r="H348" s="11">
        <f t="shared" si="27"/>
        <v>13</v>
      </c>
      <c r="I348" s="11">
        <f t="shared" si="24"/>
        <v>0</v>
      </c>
      <c r="J348" t="s">
        <v>11</v>
      </c>
      <c r="K348" t="s">
        <v>20</v>
      </c>
      <c r="L348" s="13" t="s">
        <v>114</v>
      </c>
      <c r="M348" s="13" t="s">
        <v>114</v>
      </c>
      <c r="P348" s="7" t="str">
        <f t="shared" si="25"/>
        <v>Wolfsberger ACSV Mattersburg2766</v>
      </c>
      <c r="Q348" s="7" t="str">
        <f t="shared" si="26"/>
        <v>SV MattersburgWolfsberger AC2766</v>
      </c>
      <c r="R348">
        <f>IF(P348&lt;&gt;"",COUNTIF(P$2:Q348,P348),"")</f>
        <v>2</v>
      </c>
    </row>
    <row r="349" spans="1:18" hidden="1" x14ac:dyDescent="0.3">
      <c r="A349" t="s">
        <v>10</v>
      </c>
      <c r="B349" t="s">
        <v>134</v>
      </c>
      <c r="C349" t="s">
        <v>61</v>
      </c>
      <c r="D349" t="s">
        <v>60</v>
      </c>
      <c r="E349" t="s">
        <v>52</v>
      </c>
      <c r="F349" s="1">
        <v>0.70833333333333337</v>
      </c>
      <c r="G349" s="2">
        <v>1550</v>
      </c>
      <c r="H349" s="11">
        <f t="shared" si="27"/>
        <v>7</v>
      </c>
      <c r="I349" s="11">
        <f t="shared" si="24"/>
        <v>0</v>
      </c>
      <c r="J349" t="s">
        <v>20</v>
      </c>
      <c r="K349" t="s">
        <v>13</v>
      </c>
      <c r="L349" s="13" t="s">
        <v>114</v>
      </c>
      <c r="M349" s="13" t="s">
        <v>114</v>
      </c>
      <c r="P349" s="7" t="str">
        <f t="shared" si="25"/>
        <v>SV MattersburgFC Admira Wacker Mödling1550</v>
      </c>
      <c r="Q349" s="7" t="str">
        <f t="shared" si="26"/>
        <v>FC Admira Wacker MödlingSV Mattersburg1550</v>
      </c>
      <c r="R349">
        <f>IF(P349&lt;&gt;"",COUNTIF(P$2:Q349,P349),"")</f>
        <v>2</v>
      </c>
    </row>
    <row r="350" spans="1:18" hidden="1" x14ac:dyDescent="0.3">
      <c r="A350" t="s">
        <v>10</v>
      </c>
      <c r="B350" t="s">
        <v>135</v>
      </c>
      <c r="C350" t="s">
        <v>61</v>
      </c>
      <c r="D350" t="s">
        <v>60</v>
      </c>
      <c r="E350" t="s">
        <v>56</v>
      </c>
      <c r="F350" s="1">
        <v>0.60416666666666663</v>
      </c>
      <c r="G350" s="2">
        <v>2700</v>
      </c>
      <c r="H350" s="11">
        <f t="shared" si="27"/>
        <v>8</v>
      </c>
      <c r="I350" s="11">
        <f t="shared" si="24"/>
        <v>0</v>
      </c>
      <c r="J350" t="s">
        <v>20</v>
      </c>
      <c r="K350" t="s">
        <v>21</v>
      </c>
      <c r="L350" s="13" t="s">
        <v>114</v>
      </c>
      <c r="M350" s="13" t="s">
        <v>115</v>
      </c>
      <c r="P350" s="7" t="str">
        <f t="shared" si="25"/>
        <v>SV MattersburgFK Austria Wien2700</v>
      </c>
      <c r="Q350" s="7" t="str">
        <f t="shared" si="26"/>
        <v>FK Austria WienSV Mattersburg2700</v>
      </c>
      <c r="R350">
        <f>IF(P350&lt;&gt;"",COUNTIF(P$2:Q350,P350),"")</f>
        <v>2</v>
      </c>
    </row>
    <row r="351" spans="1:18" hidden="1" x14ac:dyDescent="0.3">
      <c r="A351" t="s">
        <v>10</v>
      </c>
      <c r="B351" t="s">
        <v>183</v>
      </c>
      <c r="C351" t="s">
        <v>61</v>
      </c>
      <c r="D351" t="s">
        <v>60</v>
      </c>
      <c r="E351" t="s">
        <v>52</v>
      </c>
      <c r="F351" s="1">
        <v>0.70833333333333337</v>
      </c>
      <c r="G351" s="2">
        <v>4797</v>
      </c>
      <c r="H351" s="11">
        <f t="shared" si="27"/>
        <v>6</v>
      </c>
      <c r="I351" s="11">
        <f t="shared" si="24"/>
        <v>0</v>
      </c>
      <c r="J351" t="s">
        <v>12</v>
      </c>
      <c r="K351" t="s">
        <v>20</v>
      </c>
      <c r="L351" s="13" t="s">
        <v>114</v>
      </c>
      <c r="M351" s="13" t="s">
        <v>115</v>
      </c>
      <c r="P351" s="7" t="str">
        <f t="shared" si="25"/>
        <v>LASKSV Mattersburg4797</v>
      </c>
      <c r="Q351" s="7" t="str">
        <f t="shared" si="26"/>
        <v>SV MattersburgLASK4797</v>
      </c>
      <c r="R351">
        <f>IF(P351&lt;&gt;"",COUNTIF(P$2:Q351,P351),"")</f>
        <v>2</v>
      </c>
    </row>
    <row r="352" spans="1:18" hidden="1" x14ac:dyDescent="0.3">
      <c r="A352" t="s">
        <v>10</v>
      </c>
      <c r="B352" t="s">
        <v>184</v>
      </c>
      <c r="C352" t="s">
        <v>139</v>
      </c>
      <c r="D352" t="s">
        <v>62</v>
      </c>
      <c r="E352" t="s">
        <v>56</v>
      </c>
      <c r="F352" s="1">
        <v>0.60416666666666663</v>
      </c>
      <c r="G352" s="2">
        <v>6200</v>
      </c>
      <c r="H352" s="11">
        <f t="shared" si="27"/>
        <v>71</v>
      </c>
      <c r="I352" s="11">
        <f t="shared" si="24"/>
        <v>0</v>
      </c>
      <c r="J352" t="s">
        <v>20</v>
      </c>
      <c r="K352" t="s">
        <v>17</v>
      </c>
      <c r="L352" s="13" t="s">
        <v>115</v>
      </c>
      <c r="M352" s="13" t="s">
        <v>115</v>
      </c>
      <c r="P352" s="7" t="str">
        <f t="shared" si="25"/>
        <v>SV MattersburgSK Sturm Graz6200</v>
      </c>
      <c r="Q352" s="7" t="str">
        <f t="shared" si="26"/>
        <v>SK Sturm GrazSV Mattersburg6200</v>
      </c>
      <c r="R352">
        <f>IF(P352&lt;&gt;"",COUNTIF(P$2:Q352,P352),"")</f>
        <v>2</v>
      </c>
    </row>
    <row r="353" spans="1:18" x14ac:dyDescent="0.3">
      <c r="A353" t="s">
        <v>10</v>
      </c>
      <c r="B353" s="3" t="s">
        <v>141</v>
      </c>
      <c r="C353" t="s">
        <v>139</v>
      </c>
      <c r="D353" t="s">
        <v>63</v>
      </c>
      <c r="E353" t="s">
        <v>56</v>
      </c>
      <c r="F353" s="1">
        <v>0.70833333333333337</v>
      </c>
      <c r="G353" s="2">
        <v>2873</v>
      </c>
      <c r="H353" s="11">
        <f t="shared" si="27"/>
        <v>7</v>
      </c>
      <c r="I353" s="11">
        <f t="shared" si="24"/>
        <v>0</v>
      </c>
      <c r="J353" t="s">
        <v>89</v>
      </c>
      <c r="K353" t="s">
        <v>20</v>
      </c>
      <c r="L353" s="13" t="s">
        <v>111</v>
      </c>
      <c r="M353" s="13" t="s">
        <v>115</v>
      </c>
      <c r="P353" s="7" t="str">
        <f t="shared" si="25"/>
        <v>FC Wacker InnsbruckSV Mattersburg2873</v>
      </c>
      <c r="Q353" s="7" t="str">
        <f t="shared" si="26"/>
        <v>SV MattersburgFC Wacker Innsbruck2873</v>
      </c>
      <c r="R353">
        <f>IF(P353&lt;&gt;"",COUNTIF(P$2:Q353,P353),"")</f>
        <v>1</v>
      </c>
    </row>
    <row r="354" spans="1:18" hidden="1" x14ac:dyDescent="0.3">
      <c r="A354" t="s">
        <v>10</v>
      </c>
      <c r="B354" t="s">
        <v>142</v>
      </c>
      <c r="C354" t="s">
        <v>139</v>
      </c>
      <c r="D354" t="s">
        <v>63</v>
      </c>
      <c r="E354" t="s">
        <v>56</v>
      </c>
      <c r="F354" s="1">
        <v>0.70833333333333337</v>
      </c>
      <c r="G354" s="2">
        <v>10200</v>
      </c>
      <c r="H354" s="11">
        <f t="shared" si="27"/>
        <v>7</v>
      </c>
      <c r="I354" s="11">
        <f t="shared" si="24"/>
        <v>0</v>
      </c>
      <c r="J354" t="s">
        <v>20</v>
      </c>
      <c r="K354" t="s">
        <v>18</v>
      </c>
      <c r="L354" s="13" t="s">
        <v>114</v>
      </c>
      <c r="M354" s="13" t="s">
        <v>115</v>
      </c>
      <c r="P354" s="7" t="str">
        <f t="shared" si="25"/>
        <v>SV MattersburgSK Rapid Wien10200</v>
      </c>
      <c r="Q354" s="7" t="str">
        <f t="shared" si="26"/>
        <v>SK Rapid WienSV Mattersburg10200</v>
      </c>
      <c r="R354">
        <f>IF(P354&lt;&gt;"",COUNTIF(P$2:Q354,P354),"")</f>
        <v>2</v>
      </c>
    </row>
    <row r="355" spans="1:18" hidden="1" x14ac:dyDescent="0.3">
      <c r="A355" t="s">
        <v>10</v>
      </c>
      <c r="B355" t="s">
        <v>143</v>
      </c>
      <c r="C355" t="s">
        <v>139</v>
      </c>
      <c r="D355" t="s">
        <v>63</v>
      </c>
      <c r="E355" t="s">
        <v>56</v>
      </c>
      <c r="F355" s="1">
        <v>0.70833333333333337</v>
      </c>
      <c r="G355" s="2">
        <v>3041</v>
      </c>
      <c r="H355" s="11">
        <f t="shared" si="27"/>
        <v>7</v>
      </c>
      <c r="I355" s="11">
        <f t="shared" si="24"/>
        <v>0</v>
      </c>
      <c r="J355" t="s">
        <v>16</v>
      </c>
      <c r="K355" t="s">
        <v>20</v>
      </c>
      <c r="L355" s="13" t="s">
        <v>111</v>
      </c>
      <c r="M355" s="13" t="s">
        <v>115</v>
      </c>
      <c r="P355" s="7" t="str">
        <f t="shared" si="25"/>
        <v>SKN St. PöltenSV Mattersburg3041</v>
      </c>
      <c r="Q355" s="7" t="str">
        <f t="shared" si="26"/>
        <v>SV MattersburgSKN St. Pölten3041</v>
      </c>
      <c r="R355">
        <f>IF(P355&lt;&gt;"",COUNTIF(P$2:Q355,P355),"")</f>
        <v>2</v>
      </c>
    </row>
    <row r="356" spans="1:18" x14ac:dyDescent="0.3">
      <c r="A356" t="s">
        <v>10</v>
      </c>
      <c r="B356" s="3" t="s">
        <v>281</v>
      </c>
      <c r="C356" t="s">
        <v>139</v>
      </c>
      <c r="D356" t="s">
        <v>63</v>
      </c>
      <c r="E356" t="s">
        <v>52</v>
      </c>
      <c r="F356" s="1">
        <v>0.70833333333333337</v>
      </c>
      <c r="G356" s="2">
        <v>4048</v>
      </c>
      <c r="H356" s="11">
        <f t="shared" si="27"/>
        <v>13</v>
      </c>
      <c r="I356" s="11">
        <f t="shared" si="24"/>
        <v>0</v>
      </c>
      <c r="J356" t="s">
        <v>14</v>
      </c>
      <c r="K356" t="s">
        <v>20</v>
      </c>
      <c r="L356" s="13" t="s">
        <v>114</v>
      </c>
      <c r="M356" s="13" t="s">
        <v>115</v>
      </c>
      <c r="P356" s="7" t="str">
        <f t="shared" si="25"/>
        <v>SC Rheindorf AltachSV Mattersburg4048</v>
      </c>
      <c r="Q356" s="7" t="str">
        <f t="shared" si="26"/>
        <v>SV MattersburgSC Rheindorf Altach4048</v>
      </c>
      <c r="R356">
        <f>IF(P356&lt;&gt;"",COUNTIF(P$2:Q356,P356),"")</f>
        <v>1</v>
      </c>
    </row>
    <row r="357" spans="1:18" x14ac:dyDescent="0.3">
      <c r="A357" t="s">
        <v>10</v>
      </c>
      <c r="B357" s="3" t="s">
        <v>282</v>
      </c>
      <c r="C357" t="s">
        <v>139</v>
      </c>
      <c r="D357" t="s">
        <v>64</v>
      </c>
      <c r="E357" t="s">
        <v>52</v>
      </c>
      <c r="F357" s="1">
        <v>0.70833333333333337</v>
      </c>
      <c r="G357" s="2">
        <v>2000</v>
      </c>
      <c r="H357" s="11">
        <f t="shared" si="27"/>
        <v>7</v>
      </c>
      <c r="I357" s="11">
        <f t="shared" si="24"/>
        <v>0</v>
      </c>
      <c r="J357" t="s">
        <v>20</v>
      </c>
      <c r="K357" t="s">
        <v>80</v>
      </c>
      <c r="L357" s="13" t="s">
        <v>124</v>
      </c>
      <c r="M357" s="13" t="s">
        <v>111</v>
      </c>
      <c r="P357" s="7" t="str">
        <f t="shared" si="25"/>
        <v>SV MattersburgTSV Hartberg2000</v>
      </c>
      <c r="Q357" s="7" t="str">
        <f t="shared" si="26"/>
        <v>TSV HartbergSV Mattersburg2000</v>
      </c>
      <c r="R357">
        <f>IF(P357&lt;&gt;"",COUNTIF(P$2:Q357,P357),"")</f>
        <v>1</v>
      </c>
    </row>
    <row r="358" spans="1:18" hidden="1" x14ac:dyDescent="0.3">
      <c r="A358" t="s">
        <v>10</v>
      </c>
      <c r="B358" t="s">
        <v>283</v>
      </c>
      <c r="C358" t="s">
        <v>139</v>
      </c>
      <c r="D358" t="s">
        <v>64</v>
      </c>
      <c r="E358" t="s">
        <v>52</v>
      </c>
      <c r="F358" s="1">
        <v>0.70833333333333337</v>
      </c>
      <c r="G358" s="2">
        <v>12300</v>
      </c>
      <c r="H358" s="11">
        <f t="shared" si="27"/>
        <v>7</v>
      </c>
      <c r="I358" s="11">
        <f t="shared" si="24"/>
        <v>0</v>
      </c>
      <c r="J358" t="s">
        <v>18</v>
      </c>
      <c r="K358" t="s">
        <v>20</v>
      </c>
      <c r="L358" s="13" t="s">
        <v>114</v>
      </c>
      <c r="M358" s="13" t="s">
        <v>115</v>
      </c>
      <c r="P358" s="7" t="str">
        <f t="shared" si="25"/>
        <v>SK Rapid WienSV Mattersburg12300</v>
      </c>
      <c r="Q358" s="7" t="str">
        <f t="shared" si="26"/>
        <v>SV MattersburgSK Rapid Wien12300</v>
      </c>
      <c r="R358">
        <f>IF(P358&lt;&gt;"",COUNTIF(P$2:Q358,P358),"")</f>
        <v>2</v>
      </c>
    </row>
    <row r="359" spans="1:18" x14ac:dyDescent="0.3">
      <c r="A359" t="s">
        <v>10</v>
      </c>
      <c r="B359" s="3" t="s">
        <v>284</v>
      </c>
      <c r="C359" t="s">
        <v>139</v>
      </c>
      <c r="D359" t="s">
        <v>64</v>
      </c>
      <c r="E359" t="s">
        <v>52</v>
      </c>
      <c r="F359" s="1">
        <v>0.70833333333333337</v>
      </c>
      <c r="G359" s="2">
        <v>1800</v>
      </c>
      <c r="H359" s="11">
        <f t="shared" si="27"/>
        <v>7</v>
      </c>
      <c r="I359" s="11">
        <f t="shared" si="24"/>
        <v>0</v>
      </c>
      <c r="J359" t="s">
        <v>20</v>
      </c>
      <c r="K359" t="s">
        <v>89</v>
      </c>
      <c r="L359" s="13" t="s">
        <v>124</v>
      </c>
      <c r="M359" s="13" t="s">
        <v>115</v>
      </c>
      <c r="P359" s="7" t="str">
        <f t="shared" si="25"/>
        <v>SV MattersburgFC Wacker Innsbruck1800</v>
      </c>
      <c r="Q359" s="7" t="str">
        <f t="shared" si="26"/>
        <v>FC Wacker InnsbruckSV Mattersburg1800</v>
      </c>
      <c r="R359">
        <f>IF(P359&lt;&gt;"",COUNTIF(P$2:Q359,P359),"")</f>
        <v>1</v>
      </c>
    </row>
    <row r="360" spans="1:18" hidden="1" x14ac:dyDescent="0.3">
      <c r="A360" t="s">
        <v>10</v>
      </c>
      <c r="B360" t="s">
        <v>285</v>
      </c>
      <c r="C360" t="s">
        <v>139</v>
      </c>
      <c r="D360" t="s">
        <v>64</v>
      </c>
      <c r="E360" t="s">
        <v>51</v>
      </c>
      <c r="F360" s="1">
        <v>0.79166666666666663</v>
      </c>
      <c r="G360" s="2">
        <v>1600</v>
      </c>
      <c r="H360" s="11">
        <f t="shared" si="27"/>
        <v>3</v>
      </c>
      <c r="I360" s="11">
        <f t="shared" si="24"/>
        <v>0</v>
      </c>
      <c r="J360" t="s">
        <v>13</v>
      </c>
      <c r="K360" t="s">
        <v>20</v>
      </c>
      <c r="L360" s="13" t="s">
        <v>111</v>
      </c>
      <c r="M360" s="13" t="s">
        <v>114</v>
      </c>
      <c r="P360" s="7" t="str">
        <f t="shared" si="25"/>
        <v>FC Admira Wacker MödlingSV Mattersburg1600</v>
      </c>
      <c r="Q360" s="7" t="str">
        <f t="shared" si="26"/>
        <v>SV MattersburgFC Admira Wacker Mödling1600</v>
      </c>
      <c r="R360">
        <f>IF(P360&lt;&gt;"",COUNTIF(P$2:Q360,P360),"")</f>
        <v>2</v>
      </c>
    </row>
    <row r="361" spans="1:18" hidden="1" x14ac:dyDescent="0.3">
      <c r="A361" t="s">
        <v>10</v>
      </c>
      <c r="B361" t="s">
        <v>286</v>
      </c>
      <c r="C361" t="s">
        <v>139</v>
      </c>
      <c r="D361" t="s">
        <v>64</v>
      </c>
      <c r="E361" t="s">
        <v>52</v>
      </c>
      <c r="F361" s="1">
        <v>0.70833333333333337</v>
      </c>
      <c r="G361" s="2">
        <v>1800</v>
      </c>
      <c r="H361" s="11">
        <f t="shared" si="27"/>
        <v>4</v>
      </c>
      <c r="I361" s="11">
        <f t="shared" si="24"/>
        <v>0</v>
      </c>
      <c r="J361" t="s">
        <v>20</v>
      </c>
      <c r="K361" t="s">
        <v>13</v>
      </c>
      <c r="L361" s="13" t="s">
        <v>115</v>
      </c>
      <c r="M361" s="13" t="s">
        <v>115</v>
      </c>
      <c r="P361" s="7" t="str">
        <f t="shared" si="25"/>
        <v>SV MattersburgFC Admira Wacker Mödling1800</v>
      </c>
      <c r="Q361" s="7" t="str">
        <f t="shared" si="26"/>
        <v>FC Admira Wacker MödlingSV Mattersburg1800</v>
      </c>
      <c r="R361">
        <f>IF(P361&lt;&gt;"",COUNTIF(P$2:Q361,P361),"")</f>
        <v>2</v>
      </c>
    </row>
    <row r="362" spans="1:18" hidden="1" x14ac:dyDescent="0.3">
      <c r="A362" t="s">
        <v>10</v>
      </c>
      <c r="B362" t="s">
        <v>287</v>
      </c>
      <c r="C362" t="s">
        <v>139</v>
      </c>
      <c r="D362" t="s">
        <v>65</v>
      </c>
      <c r="E362" t="s">
        <v>52</v>
      </c>
      <c r="F362" s="1">
        <v>0.70833333333333337</v>
      </c>
      <c r="G362" s="2">
        <v>1600</v>
      </c>
      <c r="H362" s="11">
        <f t="shared" si="27"/>
        <v>7</v>
      </c>
      <c r="I362" s="11">
        <f t="shared" si="24"/>
        <v>0</v>
      </c>
      <c r="J362" t="s">
        <v>20</v>
      </c>
      <c r="K362" t="s">
        <v>14</v>
      </c>
      <c r="L362" s="13" t="s">
        <v>111</v>
      </c>
      <c r="M362" s="13" t="s">
        <v>111</v>
      </c>
      <c r="P362" s="7" t="str">
        <f t="shared" si="25"/>
        <v>SV MattersburgSC Rheindorf Altach1600</v>
      </c>
      <c r="Q362" s="7" t="str">
        <f t="shared" si="26"/>
        <v>SC Rheindorf AltachSV Mattersburg1600</v>
      </c>
      <c r="R362">
        <f>IF(P362&lt;&gt;"",COUNTIF(P$2:Q362,P362),"")</f>
        <v>2</v>
      </c>
    </row>
    <row r="363" spans="1:18" x14ac:dyDescent="0.3">
      <c r="A363" t="s">
        <v>10</v>
      </c>
      <c r="B363" s="3" t="s">
        <v>288</v>
      </c>
      <c r="C363" t="s">
        <v>139</v>
      </c>
      <c r="D363" t="s">
        <v>65</v>
      </c>
      <c r="E363" t="s">
        <v>52</v>
      </c>
      <c r="F363" s="1">
        <v>0.70833333333333337</v>
      </c>
      <c r="G363" s="2">
        <v>2312</v>
      </c>
      <c r="H363" s="11">
        <f t="shared" si="27"/>
        <v>7</v>
      </c>
      <c r="I363" s="11">
        <f t="shared" si="24"/>
        <v>0</v>
      </c>
      <c r="J363" t="s">
        <v>80</v>
      </c>
      <c r="K363" t="s">
        <v>20</v>
      </c>
      <c r="L363" s="13" t="s">
        <v>114</v>
      </c>
      <c r="M363" s="13" t="s">
        <v>115</v>
      </c>
      <c r="P363" s="7" t="str">
        <f t="shared" si="25"/>
        <v>TSV HartbergSV Mattersburg2312</v>
      </c>
      <c r="Q363" s="7" t="str">
        <f t="shared" si="26"/>
        <v>SV MattersburgTSV Hartberg2312</v>
      </c>
      <c r="R363">
        <f>IF(P363&lt;&gt;"",COUNTIF(P$2:Q363,P363),"")</f>
        <v>1</v>
      </c>
    </row>
    <row r="364" spans="1:18" hidden="1" x14ac:dyDescent="0.3">
      <c r="A364" t="s">
        <v>10</v>
      </c>
      <c r="B364" t="s">
        <v>289</v>
      </c>
      <c r="C364" t="s">
        <v>139</v>
      </c>
      <c r="D364" t="s">
        <v>65</v>
      </c>
      <c r="E364" t="s">
        <v>52</v>
      </c>
      <c r="F364" s="1">
        <v>0.70833333333333337</v>
      </c>
      <c r="G364" s="2" t="s">
        <v>116</v>
      </c>
      <c r="H364" s="11">
        <f t="shared" si="27"/>
        <v>7</v>
      </c>
      <c r="I364" s="11">
        <f t="shared" si="24"/>
        <v>0</v>
      </c>
      <c r="J364" t="s">
        <v>20</v>
      </c>
      <c r="K364" t="s">
        <v>18</v>
      </c>
      <c r="L364" s="13" t="s">
        <v>115</v>
      </c>
      <c r="M364" s="13" t="s">
        <v>111</v>
      </c>
      <c r="P364" s="7" t="str">
        <f t="shared" si="25"/>
        <v>SV MattersburgSK Rapid Wien</v>
      </c>
      <c r="Q364" s="7" t="str">
        <f t="shared" si="26"/>
        <v>SK Rapid WienSV Mattersburg</v>
      </c>
      <c r="R364">
        <f>IF(P364&lt;&gt;"",COUNTIF(P$2:Q364,P364),"")</f>
        <v>2</v>
      </c>
    </row>
    <row r="365" spans="1:18" hidden="1" x14ac:dyDescent="0.3">
      <c r="B365"/>
      <c r="F365" s="1"/>
      <c r="G365" s="2"/>
      <c r="H365" s="11"/>
      <c r="I365" s="11">
        <f t="shared" si="24"/>
        <v>0</v>
      </c>
      <c r="L365" s="9"/>
      <c r="M365" s="9"/>
      <c r="P365" s="7" t="str">
        <f t="shared" si="25"/>
        <v/>
      </c>
      <c r="Q365" s="7" t="str">
        <f t="shared" si="26"/>
        <v/>
      </c>
      <c r="R365" t="str">
        <f>IF(P365&lt;&gt;"",COUNTIF(P$2:Q365,P365),"")</f>
        <v/>
      </c>
    </row>
    <row r="366" spans="1:18" hidden="1" x14ac:dyDescent="0.3">
      <c r="B366"/>
      <c r="F366" s="1"/>
      <c r="G366" s="2"/>
      <c r="H366" s="11"/>
      <c r="I366" s="11">
        <f t="shared" si="24"/>
        <v>0</v>
      </c>
      <c r="L366" s="9"/>
      <c r="M366" s="9"/>
      <c r="P366" s="7" t="str">
        <f t="shared" si="25"/>
        <v/>
      </c>
      <c r="Q366" s="7" t="str">
        <f t="shared" si="26"/>
        <v/>
      </c>
      <c r="R366" t="str">
        <f>IF(P366&lt;&gt;"",COUNTIF(P$2:Q366,P366),"")</f>
        <v/>
      </c>
    </row>
    <row r="367" spans="1:18" hidden="1" x14ac:dyDescent="0.3">
      <c r="B367"/>
      <c r="F367" s="1"/>
      <c r="G367" s="2"/>
      <c r="H367" s="11"/>
      <c r="I367" s="11">
        <f t="shared" si="24"/>
        <v>0</v>
      </c>
      <c r="L367" s="9"/>
      <c r="M367" s="9"/>
      <c r="P367" s="7" t="str">
        <f t="shared" si="25"/>
        <v/>
      </c>
      <c r="Q367" s="7" t="str">
        <f t="shared" si="26"/>
        <v/>
      </c>
      <c r="R367" t="str">
        <f>IF(P367&lt;&gt;"",COUNTIF(P$2:Q367,P367),"")</f>
        <v/>
      </c>
    </row>
    <row r="368" spans="1:18" x14ac:dyDescent="0.3">
      <c r="A368" t="s">
        <v>8</v>
      </c>
      <c r="B368" s="3" t="s">
        <v>167</v>
      </c>
      <c r="C368" t="s">
        <v>61</v>
      </c>
      <c r="D368" t="s">
        <v>50</v>
      </c>
      <c r="E368" t="s">
        <v>52</v>
      </c>
      <c r="F368" s="1">
        <v>0.70833333333333337</v>
      </c>
      <c r="G368" s="2">
        <v>800</v>
      </c>
      <c r="H368" s="11">
        <v>45</v>
      </c>
      <c r="I368" s="11">
        <f t="shared" si="24"/>
        <v>0</v>
      </c>
      <c r="J368" t="s">
        <v>295</v>
      </c>
      <c r="K368" t="s">
        <v>89</v>
      </c>
      <c r="L368" s="13" t="s">
        <v>114</v>
      </c>
      <c r="M368" s="13" t="s">
        <v>124</v>
      </c>
      <c r="P368" s="7" t="str">
        <f t="shared" si="25"/>
        <v>Team Wiener LinienFC Wacker Innsbruck800</v>
      </c>
      <c r="Q368" s="7" t="str">
        <f t="shared" si="26"/>
        <v>FC Wacker InnsbruckTeam Wiener Linien800</v>
      </c>
      <c r="R368">
        <f>IF(P368&lt;&gt;"",COUNTIF(P$2:Q368,P368),"")</f>
        <v>1</v>
      </c>
    </row>
    <row r="369" spans="1:18" hidden="1" x14ac:dyDescent="0.3">
      <c r="A369" t="s">
        <v>10</v>
      </c>
      <c r="B369" t="s">
        <v>113</v>
      </c>
      <c r="C369" t="s">
        <v>61</v>
      </c>
      <c r="D369" t="s">
        <v>50</v>
      </c>
      <c r="E369" t="s">
        <v>68</v>
      </c>
      <c r="F369" s="1">
        <v>0.86458333333333337</v>
      </c>
      <c r="G369" s="2">
        <v>13155</v>
      </c>
      <c r="H369" s="11">
        <f t="shared" ref="H369:H401" si="28">B369-B368</f>
        <v>6</v>
      </c>
      <c r="I369" s="11">
        <f t="shared" si="24"/>
        <v>0</v>
      </c>
      <c r="J369" t="s">
        <v>21</v>
      </c>
      <c r="K369" t="s">
        <v>89</v>
      </c>
      <c r="L369" s="13" t="s">
        <v>114</v>
      </c>
      <c r="M369" s="13" t="s">
        <v>115</v>
      </c>
      <c r="P369" s="7" t="str">
        <f t="shared" si="25"/>
        <v>FK Austria WienFC Wacker Innsbruck13155</v>
      </c>
      <c r="Q369" s="7" t="str">
        <f t="shared" si="26"/>
        <v>FC Wacker InnsbruckFK Austria Wien13155</v>
      </c>
      <c r="R369">
        <f>IF(P369&lt;&gt;"",COUNTIF(P$2:Q369,P369),"")</f>
        <v>2</v>
      </c>
    </row>
    <row r="370" spans="1:18" hidden="1" x14ac:dyDescent="0.3">
      <c r="A370" t="s">
        <v>10</v>
      </c>
      <c r="B370" t="s">
        <v>171</v>
      </c>
      <c r="C370" t="s">
        <v>61</v>
      </c>
      <c r="D370" t="s">
        <v>54</v>
      </c>
      <c r="E370" t="s">
        <v>52</v>
      </c>
      <c r="F370" s="1">
        <v>0.70833333333333337</v>
      </c>
      <c r="G370" s="2">
        <v>7820</v>
      </c>
      <c r="H370" s="11">
        <f t="shared" si="28"/>
        <v>8</v>
      </c>
      <c r="I370" s="11">
        <f t="shared" si="24"/>
        <v>0</v>
      </c>
      <c r="J370" t="s">
        <v>89</v>
      </c>
      <c r="K370" t="s">
        <v>17</v>
      </c>
      <c r="L370" s="13" t="s">
        <v>114</v>
      </c>
      <c r="M370" s="13" t="s">
        <v>124</v>
      </c>
      <c r="P370" s="7" t="str">
        <f t="shared" si="25"/>
        <v>FC Wacker InnsbruckSK Sturm Graz7820</v>
      </c>
      <c r="Q370" s="7" t="str">
        <f t="shared" si="26"/>
        <v>SK Sturm GrazFC Wacker Innsbruck7820</v>
      </c>
      <c r="R370">
        <f>IF(P370&lt;&gt;"",COUNTIF(P$2:Q370,P370),"")</f>
        <v>2</v>
      </c>
    </row>
    <row r="371" spans="1:18" x14ac:dyDescent="0.3">
      <c r="A371" t="s">
        <v>10</v>
      </c>
      <c r="B371" s="3" t="s">
        <v>118</v>
      </c>
      <c r="C371" t="s">
        <v>61</v>
      </c>
      <c r="D371" t="s">
        <v>54</v>
      </c>
      <c r="E371" t="s">
        <v>52</v>
      </c>
      <c r="F371" s="1">
        <v>0.70833333333333337</v>
      </c>
      <c r="G371" s="2">
        <v>5845</v>
      </c>
      <c r="H371" s="11">
        <f t="shared" si="28"/>
        <v>7</v>
      </c>
      <c r="I371" s="11">
        <f t="shared" si="24"/>
        <v>0</v>
      </c>
      <c r="J371" t="s">
        <v>14</v>
      </c>
      <c r="K371" t="s">
        <v>89</v>
      </c>
      <c r="L371" s="13" t="s">
        <v>115</v>
      </c>
      <c r="M371" s="13" t="s">
        <v>114</v>
      </c>
      <c r="P371" s="7" t="str">
        <f t="shared" si="25"/>
        <v>SC Rheindorf AltachFC Wacker Innsbruck5845</v>
      </c>
      <c r="Q371" s="7" t="str">
        <f t="shared" si="26"/>
        <v>FC Wacker InnsbruckSC Rheindorf Altach5845</v>
      </c>
      <c r="R371">
        <f>IF(P371&lt;&gt;"",COUNTIF(P$2:Q371,P371),"")</f>
        <v>1</v>
      </c>
    </row>
    <row r="372" spans="1:18" hidden="1" x14ac:dyDescent="0.3">
      <c r="A372" t="s">
        <v>10</v>
      </c>
      <c r="B372" t="s">
        <v>220</v>
      </c>
      <c r="C372" t="s">
        <v>61</v>
      </c>
      <c r="D372" t="s">
        <v>54</v>
      </c>
      <c r="E372" t="s">
        <v>52</v>
      </c>
      <c r="F372" s="1">
        <v>0.70833333333333337</v>
      </c>
      <c r="G372" s="2">
        <v>4321</v>
      </c>
      <c r="H372" s="11">
        <f t="shared" si="28"/>
        <v>7</v>
      </c>
      <c r="I372" s="11">
        <f t="shared" si="24"/>
        <v>0</v>
      </c>
      <c r="J372" t="s">
        <v>89</v>
      </c>
      <c r="K372" t="s">
        <v>16</v>
      </c>
      <c r="L372" s="13" t="s">
        <v>111</v>
      </c>
      <c r="M372" s="13" t="s">
        <v>114</v>
      </c>
      <c r="P372" s="7" t="str">
        <f t="shared" si="25"/>
        <v>FC Wacker InnsbruckSKN St. Pölten4321</v>
      </c>
      <c r="Q372" s="7" t="str">
        <f t="shared" si="26"/>
        <v>SKN St. PöltenFC Wacker Innsbruck4321</v>
      </c>
      <c r="R372">
        <f>IF(P372&lt;&gt;"",COUNTIF(P$2:Q372,P372),"")</f>
        <v>2</v>
      </c>
    </row>
    <row r="373" spans="1:18" hidden="1" x14ac:dyDescent="0.3">
      <c r="A373" t="s">
        <v>10</v>
      </c>
      <c r="B373" t="s">
        <v>279</v>
      </c>
      <c r="C373" t="s">
        <v>61</v>
      </c>
      <c r="D373" t="s">
        <v>54</v>
      </c>
      <c r="E373" t="s">
        <v>56</v>
      </c>
      <c r="F373" s="1">
        <v>0.70833333333333337</v>
      </c>
      <c r="G373" s="2">
        <v>17400</v>
      </c>
      <c r="H373" s="11">
        <f t="shared" si="28"/>
        <v>8</v>
      </c>
      <c r="I373" s="11">
        <f t="shared" si="24"/>
        <v>0</v>
      </c>
      <c r="J373" t="s">
        <v>18</v>
      </c>
      <c r="K373" t="s">
        <v>89</v>
      </c>
      <c r="L373" s="13" t="s">
        <v>114</v>
      </c>
      <c r="M373" s="13" t="s">
        <v>115</v>
      </c>
      <c r="P373" s="7" t="str">
        <f t="shared" si="25"/>
        <v>SK Rapid WienFC Wacker Innsbruck17400</v>
      </c>
      <c r="Q373" s="7" t="str">
        <f t="shared" si="26"/>
        <v>FC Wacker InnsbruckSK Rapid Wien17400</v>
      </c>
      <c r="R373">
        <f>IF(P373&lt;&gt;"",COUNTIF(P$2:Q373,P373),"")</f>
        <v>2</v>
      </c>
    </row>
    <row r="374" spans="1:18" x14ac:dyDescent="0.3">
      <c r="A374" t="s">
        <v>10</v>
      </c>
      <c r="B374" s="3" t="s">
        <v>121</v>
      </c>
      <c r="C374" t="s">
        <v>61</v>
      </c>
      <c r="D374" t="s">
        <v>57</v>
      </c>
      <c r="E374" t="s">
        <v>52</v>
      </c>
      <c r="F374" s="1">
        <v>0.70833333333333337</v>
      </c>
      <c r="G374" s="2">
        <v>3115</v>
      </c>
      <c r="H374" s="11">
        <f t="shared" si="28"/>
        <v>6</v>
      </c>
      <c r="I374" s="11">
        <f t="shared" si="24"/>
        <v>0</v>
      </c>
      <c r="J374" t="s">
        <v>89</v>
      </c>
      <c r="K374" t="s">
        <v>80</v>
      </c>
      <c r="L374" s="13" t="s">
        <v>114</v>
      </c>
      <c r="M374" s="13" t="s">
        <v>115</v>
      </c>
      <c r="P374" s="7" t="str">
        <f t="shared" si="25"/>
        <v>FC Wacker InnsbruckTSV Hartberg3115</v>
      </c>
      <c r="Q374" s="7" t="str">
        <f t="shared" si="26"/>
        <v>TSV HartbergFC Wacker Innsbruck3115</v>
      </c>
      <c r="R374">
        <f>IF(P374&lt;&gt;"",COUNTIF(P$2:Q374,P374),"")</f>
        <v>1</v>
      </c>
    </row>
    <row r="375" spans="1:18" hidden="1" x14ac:dyDescent="0.3">
      <c r="A375" t="s">
        <v>10</v>
      </c>
      <c r="B375" t="s">
        <v>122</v>
      </c>
      <c r="C375" t="s">
        <v>61</v>
      </c>
      <c r="D375" t="s">
        <v>57</v>
      </c>
      <c r="E375" t="s">
        <v>56</v>
      </c>
      <c r="F375" s="1">
        <v>0.60416666666666663</v>
      </c>
      <c r="G375" s="2">
        <v>3887</v>
      </c>
      <c r="H375" s="11">
        <f t="shared" si="28"/>
        <v>15</v>
      </c>
      <c r="I375" s="11">
        <f t="shared" si="24"/>
        <v>0</v>
      </c>
      <c r="J375" t="s">
        <v>11</v>
      </c>
      <c r="K375" t="s">
        <v>89</v>
      </c>
      <c r="L375" s="13" t="s">
        <v>124</v>
      </c>
      <c r="M375" s="13" t="s">
        <v>115</v>
      </c>
      <c r="P375" s="7" t="str">
        <f t="shared" si="25"/>
        <v>Wolfsberger ACFC Wacker Innsbruck3887</v>
      </c>
      <c r="Q375" s="7" t="str">
        <f t="shared" si="26"/>
        <v>FC Wacker InnsbruckWolfsberger AC3887</v>
      </c>
      <c r="R375">
        <f>IF(P375&lt;&gt;"",COUNTIF(P$2:Q375,P375),"")</f>
        <v>2</v>
      </c>
    </row>
    <row r="376" spans="1:18" hidden="1" x14ac:dyDescent="0.3">
      <c r="A376" t="s">
        <v>10</v>
      </c>
      <c r="B376" t="s">
        <v>123</v>
      </c>
      <c r="C376" t="s">
        <v>61</v>
      </c>
      <c r="D376" t="s">
        <v>57</v>
      </c>
      <c r="E376" t="s">
        <v>56</v>
      </c>
      <c r="F376" s="1">
        <v>0.60416666666666663</v>
      </c>
      <c r="G376" s="2">
        <v>3620</v>
      </c>
      <c r="H376" s="11">
        <f t="shared" si="28"/>
        <v>7</v>
      </c>
      <c r="I376" s="11">
        <f t="shared" si="24"/>
        <v>0</v>
      </c>
      <c r="J376" t="s">
        <v>89</v>
      </c>
      <c r="K376" t="s">
        <v>13</v>
      </c>
      <c r="L376" s="13" t="s">
        <v>115</v>
      </c>
      <c r="M376" s="13" t="s">
        <v>124</v>
      </c>
      <c r="P376" s="7" t="str">
        <f t="shared" si="25"/>
        <v>FC Wacker InnsbruckFC Admira Wacker Mödling3620</v>
      </c>
      <c r="Q376" s="7" t="str">
        <f t="shared" si="26"/>
        <v>FC Admira Wacker MödlingFC Wacker Innsbruck3620</v>
      </c>
      <c r="R376">
        <f>IF(P376&lt;&gt;"",COUNTIF(P$2:Q376,P376),"")</f>
        <v>2</v>
      </c>
    </row>
    <row r="377" spans="1:18" x14ac:dyDescent="0.3">
      <c r="A377" t="s">
        <v>8</v>
      </c>
      <c r="B377" s="3" t="s">
        <v>125</v>
      </c>
      <c r="C377" t="s">
        <v>61</v>
      </c>
      <c r="D377" t="s">
        <v>57</v>
      </c>
      <c r="E377" t="s">
        <v>53</v>
      </c>
      <c r="F377" s="1">
        <v>0.79166666666666663</v>
      </c>
      <c r="G377" s="2">
        <v>600</v>
      </c>
      <c r="H377" s="11">
        <f t="shared" si="28"/>
        <v>3</v>
      </c>
      <c r="I377" s="11">
        <f t="shared" si="24"/>
        <v>0</v>
      </c>
      <c r="J377" t="s">
        <v>290</v>
      </c>
      <c r="K377" t="s">
        <v>89</v>
      </c>
      <c r="L377" s="13" t="s">
        <v>115</v>
      </c>
      <c r="M377" s="13" t="s">
        <v>124</v>
      </c>
      <c r="P377" s="7" t="str">
        <f t="shared" si="25"/>
        <v>SC Neusiedl/SeeFC Wacker Innsbruck600</v>
      </c>
      <c r="Q377" s="7" t="str">
        <f t="shared" si="26"/>
        <v>FC Wacker InnsbruckSC Neusiedl/See600</v>
      </c>
      <c r="R377">
        <f>IF(P377&lt;&gt;"",COUNTIF(P$2:Q377,P377),"")</f>
        <v>1</v>
      </c>
    </row>
    <row r="378" spans="1:18" hidden="1" x14ac:dyDescent="0.3">
      <c r="A378" t="s">
        <v>10</v>
      </c>
      <c r="B378" t="s">
        <v>126</v>
      </c>
      <c r="C378" t="s">
        <v>61</v>
      </c>
      <c r="D378" t="s">
        <v>57</v>
      </c>
      <c r="E378" t="s">
        <v>56</v>
      </c>
      <c r="F378" s="1">
        <v>0.60416666666666663</v>
      </c>
      <c r="G378" s="2">
        <v>1900</v>
      </c>
      <c r="H378" s="11">
        <f t="shared" si="28"/>
        <v>4</v>
      </c>
      <c r="I378" s="11">
        <f t="shared" si="24"/>
        <v>0</v>
      </c>
      <c r="J378" t="s">
        <v>20</v>
      </c>
      <c r="K378" t="s">
        <v>89</v>
      </c>
      <c r="L378" s="13" t="s">
        <v>114</v>
      </c>
      <c r="M378" s="13" t="s">
        <v>115</v>
      </c>
      <c r="P378" s="7" t="str">
        <f t="shared" si="25"/>
        <v>SV MattersburgFC Wacker Innsbruck1900</v>
      </c>
      <c r="Q378" s="7" t="str">
        <f t="shared" si="26"/>
        <v>FC Wacker InnsbruckSV Mattersburg1900</v>
      </c>
      <c r="R378">
        <f>IF(P378&lt;&gt;"",COUNTIF(P$2:Q378,P378),"")</f>
        <v>2</v>
      </c>
    </row>
    <row r="379" spans="1:18" hidden="1" x14ac:dyDescent="0.3">
      <c r="A379" t="s">
        <v>10</v>
      </c>
      <c r="B379" t="s">
        <v>178</v>
      </c>
      <c r="C379" t="s">
        <v>61</v>
      </c>
      <c r="D379" t="s">
        <v>58</v>
      </c>
      <c r="E379" t="s">
        <v>56</v>
      </c>
      <c r="F379" s="1">
        <v>0.60416666666666663</v>
      </c>
      <c r="G379" s="2">
        <v>3873</v>
      </c>
      <c r="H379" s="11">
        <f t="shared" si="28"/>
        <v>7</v>
      </c>
      <c r="I379" s="11">
        <f t="shared" si="24"/>
        <v>0</v>
      </c>
      <c r="J379" t="s">
        <v>89</v>
      </c>
      <c r="K379" t="s">
        <v>12</v>
      </c>
      <c r="L379" s="13" t="s">
        <v>115</v>
      </c>
      <c r="M379" s="13" t="s">
        <v>111</v>
      </c>
      <c r="P379" s="7" t="str">
        <f t="shared" si="25"/>
        <v>FC Wacker InnsbruckLASK3873</v>
      </c>
      <c r="Q379" s="7" t="str">
        <f t="shared" si="26"/>
        <v>LASKFC Wacker Innsbruck3873</v>
      </c>
      <c r="R379">
        <f>IF(P379&lt;&gt;"",COUNTIF(P$2:Q379,P379),"")</f>
        <v>2</v>
      </c>
    </row>
    <row r="380" spans="1:18" hidden="1" x14ac:dyDescent="0.3">
      <c r="A380" t="s">
        <v>10</v>
      </c>
      <c r="B380" t="s">
        <v>226</v>
      </c>
      <c r="C380" t="s">
        <v>61</v>
      </c>
      <c r="D380" t="s">
        <v>58</v>
      </c>
      <c r="E380" t="s">
        <v>52</v>
      </c>
      <c r="F380" s="1">
        <v>0.70833333333333337</v>
      </c>
      <c r="G380" s="2">
        <v>11033</v>
      </c>
      <c r="H380" s="11">
        <f t="shared" si="28"/>
        <v>13</v>
      </c>
      <c r="I380" s="11">
        <f t="shared" si="24"/>
        <v>0</v>
      </c>
      <c r="J380" t="s">
        <v>33</v>
      </c>
      <c r="K380" t="s">
        <v>89</v>
      </c>
      <c r="L380" s="13" t="s">
        <v>115</v>
      </c>
      <c r="M380" s="13" t="s">
        <v>115</v>
      </c>
      <c r="P380" s="7" t="str">
        <f t="shared" si="25"/>
        <v>Red Bull SalzburgFC Wacker Innsbruck11033</v>
      </c>
      <c r="Q380" s="7" t="str">
        <f t="shared" si="26"/>
        <v>FC Wacker InnsbruckRed Bull Salzburg11033</v>
      </c>
      <c r="R380">
        <f>IF(P380&lt;&gt;"",COUNTIF(P$2:Q380,P380),"")</f>
        <v>2</v>
      </c>
    </row>
    <row r="381" spans="1:18" hidden="1" x14ac:dyDescent="0.3">
      <c r="A381" t="s">
        <v>10</v>
      </c>
      <c r="B381" t="s">
        <v>129</v>
      </c>
      <c r="C381" t="s">
        <v>61</v>
      </c>
      <c r="D381" t="s">
        <v>58</v>
      </c>
      <c r="E381" t="s">
        <v>52</v>
      </c>
      <c r="F381" s="1">
        <v>0.70833333333333337</v>
      </c>
      <c r="G381" s="2">
        <v>5532</v>
      </c>
      <c r="H381" s="11">
        <f t="shared" si="28"/>
        <v>7</v>
      </c>
      <c r="I381" s="11">
        <f t="shared" si="24"/>
        <v>0</v>
      </c>
      <c r="J381" t="s">
        <v>89</v>
      </c>
      <c r="K381" t="s">
        <v>21</v>
      </c>
      <c r="L381" s="13" t="s">
        <v>111</v>
      </c>
      <c r="M381" s="13" t="s">
        <v>111</v>
      </c>
      <c r="P381" s="7" t="str">
        <f t="shared" si="25"/>
        <v>FC Wacker InnsbruckFK Austria Wien5532</v>
      </c>
      <c r="Q381" s="7" t="str">
        <f t="shared" si="26"/>
        <v>FK Austria WienFC Wacker Innsbruck5532</v>
      </c>
      <c r="R381">
        <f>IF(P381&lt;&gt;"",COUNTIF(P$2:Q381,P381),"")</f>
        <v>2</v>
      </c>
    </row>
    <row r="382" spans="1:18" x14ac:dyDescent="0.3">
      <c r="A382" t="s">
        <v>8</v>
      </c>
      <c r="B382" s="3" t="s">
        <v>130</v>
      </c>
      <c r="C382" t="s">
        <v>61</v>
      </c>
      <c r="D382" t="s">
        <v>58</v>
      </c>
      <c r="E382" t="s">
        <v>51</v>
      </c>
      <c r="F382" s="1">
        <v>0.75</v>
      </c>
      <c r="G382" s="2">
        <v>1467</v>
      </c>
      <c r="H382" s="11">
        <f t="shared" si="28"/>
        <v>3</v>
      </c>
      <c r="I382" s="11">
        <f t="shared" si="24"/>
        <v>0</v>
      </c>
      <c r="J382" t="s">
        <v>80</v>
      </c>
      <c r="K382" t="s">
        <v>89</v>
      </c>
      <c r="L382" s="13" t="s">
        <v>112</v>
      </c>
      <c r="M382" s="13" t="s">
        <v>124</v>
      </c>
      <c r="P382" s="7" t="str">
        <f t="shared" si="25"/>
        <v>TSV HartbergFC Wacker Innsbruck1467</v>
      </c>
      <c r="Q382" s="7" t="str">
        <f t="shared" si="26"/>
        <v>FC Wacker InnsbruckTSV Hartberg1467</v>
      </c>
      <c r="R382">
        <f>IF(P382&lt;&gt;"",COUNTIF(P$2:Q382,P382),"")</f>
        <v>1</v>
      </c>
    </row>
    <row r="383" spans="1:18" hidden="1" x14ac:dyDescent="0.3">
      <c r="A383" t="s">
        <v>10</v>
      </c>
      <c r="B383" t="s">
        <v>179</v>
      </c>
      <c r="C383" t="s">
        <v>61</v>
      </c>
      <c r="D383" t="s">
        <v>59</v>
      </c>
      <c r="E383" t="s">
        <v>52</v>
      </c>
      <c r="F383" s="1">
        <v>0.70833333333333337</v>
      </c>
      <c r="G383" s="2">
        <v>7867</v>
      </c>
      <c r="H383" s="11">
        <f t="shared" si="28"/>
        <v>4</v>
      </c>
      <c r="I383" s="11">
        <f t="shared" si="24"/>
        <v>0</v>
      </c>
      <c r="J383" t="s">
        <v>17</v>
      </c>
      <c r="K383" t="s">
        <v>89</v>
      </c>
      <c r="L383" s="13" t="s">
        <v>115</v>
      </c>
      <c r="M383" s="13" t="s">
        <v>115</v>
      </c>
      <c r="P383" s="7" t="str">
        <f t="shared" si="25"/>
        <v>SK Sturm GrazFC Wacker Innsbruck7867</v>
      </c>
      <c r="Q383" s="7" t="str">
        <f t="shared" si="26"/>
        <v>FC Wacker InnsbruckSK Sturm Graz7867</v>
      </c>
      <c r="R383">
        <f>IF(P383&lt;&gt;"",COUNTIF(P$2:Q383,P383),"")</f>
        <v>2</v>
      </c>
    </row>
    <row r="384" spans="1:18" x14ac:dyDescent="0.3">
      <c r="A384" t="s">
        <v>10</v>
      </c>
      <c r="B384" s="3" t="s">
        <v>180</v>
      </c>
      <c r="C384" t="s">
        <v>61</v>
      </c>
      <c r="D384" t="s">
        <v>59</v>
      </c>
      <c r="E384" t="s">
        <v>52</v>
      </c>
      <c r="F384" s="1">
        <v>0.70833333333333337</v>
      </c>
      <c r="G384" s="2">
        <v>5343</v>
      </c>
      <c r="H384" s="11">
        <f t="shared" si="28"/>
        <v>7</v>
      </c>
      <c r="I384" s="11">
        <f t="shared" si="24"/>
        <v>0</v>
      </c>
      <c r="J384" t="s">
        <v>89</v>
      </c>
      <c r="K384" t="s">
        <v>14</v>
      </c>
      <c r="L384" s="13" t="s">
        <v>115</v>
      </c>
      <c r="M384" s="13" t="s">
        <v>111</v>
      </c>
      <c r="P384" s="7" t="str">
        <f t="shared" si="25"/>
        <v>FC Wacker InnsbruckSC Rheindorf Altach5343</v>
      </c>
      <c r="Q384" s="7" t="str">
        <f t="shared" si="26"/>
        <v>SC Rheindorf AltachFC Wacker Innsbruck5343</v>
      </c>
      <c r="R384">
        <f>IF(P384&lt;&gt;"",COUNTIF(P$2:Q384,P384),"")</f>
        <v>1</v>
      </c>
    </row>
    <row r="385" spans="1:18" hidden="1" x14ac:dyDescent="0.3">
      <c r="A385" t="s">
        <v>10</v>
      </c>
      <c r="B385" t="s">
        <v>181</v>
      </c>
      <c r="C385" t="s">
        <v>61</v>
      </c>
      <c r="D385" t="s">
        <v>59</v>
      </c>
      <c r="E385" t="s">
        <v>56</v>
      </c>
      <c r="F385" s="1">
        <v>0.60416666666666663</v>
      </c>
      <c r="G385" s="2">
        <v>2700</v>
      </c>
      <c r="H385" s="11">
        <f t="shared" si="28"/>
        <v>15</v>
      </c>
      <c r="I385" s="11">
        <f t="shared" si="24"/>
        <v>0</v>
      </c>
      <c r="J385" t="s">
        <v>16</v>
      </c>
      <c r="K385" t="s">
        <v>89</v>
      </c>
      <c r="L385" s="13" t="s">
        <v>114</v>
      </c>
      <c r="M385" s="13" t="s">
        <v>111</v>
      </c>
      <c r="P385" s="7" t="str">
        <f t="shared" si="25"/>
        <v>SKN St. PöltenFC Wacker Innsbruck2700</v>
      </c>
      <c r="Q385" s="7" t="str">
        <f t="shared" si="26"/>
        <v>FC Wacker InnsbruckSKN St. Pölten2700</v>
      </c>
      <c r="R385">
        <f>IF(P385&lt;&gt;"",COUNTIF(P$2:Q385,P385),"")</f>
        <v>2</v>
      </c>
    </row>
    <row r="386" spans="1:18" hidden="1" x14ac:dyDescent="0.3">
      <c r="A386" t="s">
        <v>10</v>
      </c>
      <c r="B386" t="s">
        <v>182</v>
      </c>
      <c r="C386" t="s">
        <v>61</v>
      </c>
      <c r="D386" t="s">
        <v>60</v>
      </c>
      <c r="E386" t="s">
        <v>56</v>
      </c>
      <c r="F386" s="1">
        <v>0.60416666666666663</v>
      </c>
      <c r="G386" s="2">
        <v>7665</v>
      </c>
      <c r="H386" s="11">
        <f t="shared" si="28"/>
        <v>7</v>
      </c>
      <c r="I386" s="11">
        <f t="shared" ref="I386:I449" si="29">IF(OR(L386=".",M386="."),"1",0)</f>
        <v>0</v>
      </c>
      <c r="J386" t="s">
        <v>89</v>
      </c>
      <c r="K386" t="s">
        <v>18</v>
      </c>
      <c r="L386" s="13" t="s">
        <v>111</v>
      </c>
      <c r="M386" s="13" t="s">
        <v>115</v>
      </c>
      <c r="P386" s="7" t="str">
        <f t="shared" ref="P386:P449" si="30">J386&amp;K386&amp;G386</f>
        <v>FC Wacker InnsbruckSK Rapid Wien7665</v>
      </c>
      <c r="Q386" s="7" t="str">
        <f t="shared" ref="Q386:Q449" si="31">K386&amp;J386&amp;G386</f>
        <v>SK Rapid WienFC Wacker Innsbruck7665</v>
      </c>
      <c r="R386">
        <f>IF(P386&lt;&gt;"",COUNTIF(P$2:Q386,P386),"")</f>
        <v>2</v>
      </c>
    </row>
    <row r="387" spans="1:18" x14ac:dyDescent="0.3">
      <c r="A387" t="s">
        <v>10</v>
      </c>
      <c r="B387" s="3" t="s">
        <v>135</v>
      </c>
      <c r="C387" t="s">
        <v>61</v>
      </c>
      <c r="D387" t="s">
        <v>60</v>
      </c>
      <c r="E387" t="s">
        <v>56</v>
      </c>
      <c r="F387" s="1">
        <v>0.60416666666666663</v>
      </c>
      <c r="G387" s="2">
        <v>2733</v>
      </c>
      <c r="H387" s="11">
        <f t="shared" si="28"/>
        <v>7</v>
      </c>
      <c r="I387" s="11">
        <f t="shared" si="29"/>
        <v>0</v>
      </c>
      <c r="J387" t="s">
        <v>80</v>
      </c>
      <c r="K387" t="s">
        <v>89</v>
      </c>
      <c r="L387" s="13" t="s">
        <v>114</v>
      </c>
      <c r="M387" s="13" t="s">
        <v>114</v>
      </c>
      <c r="P387" s="7" t="str">
        <f t="shared" si="30"/>
        <v>TSV HartbergFC Wacker Innsbruck2733</v>
      </c>
      <c r="Q387" s="7" t="str">
        <f t="shared" si="31"/>
        <v>FC Wacker InnsbruckTSV Hartberg2733</v>
      </c>
      <c r="R387">
        <f>IF(P387&lt;&gt;"",COUNTIF(P$2:Q387,P387),"")</f>
        <v>1</v>
      </c>
    </row>
    <row r="388" spans="1:18" hidden="1" x14ac:dyDescent="0.3">
      <c r="A388" t="s">
        <v>10</v>
      </c>
      <c r="B388" t="s">
        <v>183</v>
      </c>
      <c r="C388" t="s">
        <v>61</v>
      </c>
      <c r="D388" t="s">
        <v>60</v>
      </c>
      <c r="E388" t="s">
        <v>52</v>
      </c>
      <c r="F388" s="1">
        <v>0.70833333333333337</v>
      </c>
      <c r="G388" s="2">
        <v>2035.0000000000002</v>
      </c>
      <c r="H388" s="11">
        <f t="shared" si="28"/>
        <v>6</v>
      </c>
      <c r="I388" s="11">
        <f t="shared" si="29"/>
        <v>0</v>
      </c>
      <c r="J388" t="s">
        <v>89</v>
      </c>
      <c r="K388" t="s">
        <v>11</v>
      </c>
      <c r="L388" s="13" t="s">
        <v>111</v>
      </c>
      <c r="M388" s="13" t="s">
        <v>111</v>
      </c>
      <c r="P388" s="7" t="str">
        <f t="shared" si="30"/>
        <v>FC Wacker InnsbruckWolfsberger AC2035</v>
      </c>
      <c r="Q388" s="7" t="str">
        <f t="shared" si="31"/>
        <v>Wolfsberger ACFC Wacker Innsbruck2035</v>
      </c>
      <c r="R388">
        <f>IF(P388&lt;&gt;"",COUNTIF(P$2:Q388,P388),"")</f>
        <v>2</v>
      </c>
    </row>
    <row r="389" spans="1:18" hidden="1" x14ac:dyDescent="0.3">
      <c r="A389" t="s">
        <v>10</v>
      </c>
      <c r="B389" t="s">
        <v>252</v>
      </c>
      <c r="C389" t="s">
        <v>139</v>
      </c>
      <c r="D389" t="s">
        <v>62</v>
      </c>
      <c r="E389" t="s">
        <v>52</v>
      </c>
      <c r="F389" s="1">
        <v>0.70833333333333337</v>
      </c>
      <c r="G389" s="2">
        <v>1957</v>
      </c>
      <c r="H389" s="11">
        <f t="shared" si="28"/>
        <v>70</v>
      </c>
      <c r="I389" s="11">
        <f t="shared" si="29"/>
        <v>0</v>
      </c>
      <c r="J389" t="s">
        <v>13</v>
      </c>
      <c r="K389" t="s">
        <v>89</v>
      </c>
      <c r="L389" s="13" t="s">
        <v>124</v>
      </c>
      <c r="M389" s="13" t="s">
        <v>111</v>
      </c>
      <c r="P389" s="7" t="str">
        <f t="shared" si="30"/>
        <v>FC Admira Wacker MödlingFC Wacker Innsbruck1957</v>
      </c>
      <c r="Q389" s="7" t="str">
        <f t="shared" si="31"/>
        <v>FC Wacker InnsbruckFC Admira Wacker Mödling1957</v>
      </c>
      <c r="R389">
        <f>IF(P389&lt;&gt;"",COUNTIF(P$2:Q389,P389),"")</f>
        <v>2</v>
      </c>
    </row>
    <row r="390" spans="1:18" hidden="1" x14ac:dyDescent="0.3">
      <c r="A390" t="s">
        <v>10</v>
      </c>
      <c r="B390" t="s">
        <v>141</v>
      </c>
      <c r="C390" t="s">
        <v>139</v>
      </c>
      <c r="D390" t="s">
        <v>63</v>
      </c>
      <c r="E390" t="s">
        <v>56</v>
      </c>
      <c r="F390" s="1">
        <v>0.70833333333333337</v>
      </c>
      <c r="G390" s="2">
        <v>2873</v>
      </c>
      <c r="H390" s="11">
        <f t="shared" si="28"/>
        <v>8</v>
      </c>
      <c r="I390" s="11">
        <f t="shared" si="29"/>
        <v>0</v>
      </c>
      <c r="J390" t="s">
        <v>89</v>
      </c>
      <c r="K390" t="s">
        <v>20</v>
      </c>
      <c r="L390" s="13" t="s">
        <v>111</v>
      </c>
      <c r="M390" s="13" t="s">
        <v>115</v>
      </c>
      <c r="P390" s="7" t="str">
        <f t="shared" si="30"/>
        <v>FC Wacker InnsbruckSV Mattersburg2873</v>
      </c>
      <c r="Q390" s="7" t="str">
        <f t="shared" si="31"/>
        <v>SV MattersburgFC Wacker Innsbruck2873</v>
      </c>
      <c r="R390">
        <f>IF(P390&lt;&gt;"",COUNTIF(P$2:Q390,P390),"")</f>
        <v>2</v>
      </c>
    </row>
    <row r="391" spans="1:18" hidden="1" x14ac:dyDescent="0.3">
      <c r="A391" t="s">
        <v>10</v>
      </c>
      <c r="B391" t="s">
        <v>142</v>
      </c>
      <c r="C391" t="s">
        <v>139</v>
      </c>
      <c r="D391" t="s">
        <v>63</v>
      </c>
      <c r="E391" t="s">
        <v>56</v>
      </c>
      <c r="F391" s="1">
        <v>0.70833333333333337</v>
      </c>
      <c r="G391" s="2">
        <v>5521</v>
      </c>
      <c r="H391" s="11">
        <f t="shared" si="28"/>
        <v>7</v>
      </c>
      <c r="I391" s="11">
        <f t="shared" si="29"/>
        <v>0</v>
      </c>
      <c r="J391" t="s">
        <v>12</v>
      </c>
      <c r="K391" t="s">
        <v>89</v>
      </c>
      <c r="L391" s="13" t="s">
        <v>114</v>
      </c>
      <c r="M391" s="13" t="s">
        <v>111</v>
      </c>
      <c r="P391" s="7" t="str">
        <f t="shared" si="30"/>
        <v>LASKFC Wacker Innsbruck5521</v>
      </c>
      <c r="Q391" s="7" t="str">
        <f t="shared" si="31"/>
        <v>FC Wacker InnsbruckLASK5521</v>
      </c>
      <c r="R391">
        <f>IF(P391&lt;&gt;"",COUNTIF(P$2:Q391,P391),"")</f>
        <v>2</v>
      </c>
    </row>
    <row r="392" spans="1:18" hidden="1" x14ac:dyDescent="0.3">
      <c r="A392" t="s">
        <v>10</v>
      </c>
      <c r="B392" t="s">
        <v>143</v>
      </c>
      <c r="C392" t="s">
        <v>139</v>
      </c>
      <c r="D392" t="s">
        <v>63</v>
      </c>
      <c r="E392" t="s">
        <v>56</v>
      </c>
      <c r="F392" s="1">
        <v>0.70833333333333337</v>
      </c>
      <c r="G392" s="2">
        <v>6476</v>
      </c>
      <c r="H392" s="11">
        <f t="shared" si="28"/>
        <v>7</v>
      </c>
      <c r="I392" s="11">
        <f t="shared" si="29"/>
        <v>0</v>
      </c>
      <c r="J392" t="s">
        <v>89</v>
      </c>
      <c r="K392" t="s">
        <v>33</v>
      </c>
      <c r="L392" s="13" t="s">
        <v>111</v>
      </c>
      <c r="M392" s="13" t="s">
        <v>114</v>
      </c>
      <c r="P392" s="7" t="str">
        <f t="shared" si="30"/>
        <v>FC Wacker InnsbruckRed Bull Salzburg6476</v>
      </c>
      <c r="Q392" s="7" t="str">
        <f t="shared" si="31"/>
        <v>Red Bull SalzburgFC Wacker Innsbruck6476</v>
      </c>
      <c r="R392">
        <f>IF(P392&lt;&gt;"",COUNTIF(P$2:Q392,P392),"")</f>
        <v>2</v>
      </c>
    </row>
    <row r="393" spans="1:18" x14ac:dyDescent="0.3">
      <c r="A393" t="s">
        <v>10</v>
      </c>
      <c r="B393" s="3" t="s">
        <v>281</v>
      </c>
      <c r="C393" t="s">
        <v>139</v>
      </c>
      <c r="D393" t="s">
        <v>63</v>
      </c>
      <c r="E393" t="s">
        <v>52</v>
      </c>
      <c r="F393" s="1">
        <v>0.70833333333333337</v>
      </c>
      <c r="G393" s="2">
        <v>4635</v>
      </c>
      <c r="H393" s="11">
        <f t="shared" si="28"/>
        <v>13</v>
      </c>
      <c r="I393" s="11">
        <f t="shared" si="29"/>
        <v>0</v>
      </c>
      <c r="J393" t="s">
        <v>80</v>
      </c>
      <c r="K393" t="s">
        <v>89</v>
      </c>
      <c r="L393" s="13" t="s">
        <v>111</v>
      </c>
      <c r="M393" s="13" t="s">
        <v>114</v>
      </c>
      <c r="P393" s="7" t="str">
        <f t="shared" si="30"/>
        <v>TSV HartbergFC Wacker Innsbruck4635</v>
      </c>
      <c r="Q393" s="7" t="str">
        <f t="shared" si="31"/>
        <v>FC Wacker InnsbruckTSV Hartberg4635</v>
      </c>
      <c r="R393">
        <f>IF(P393&lt;&gt;"",COUNTIF(P$2:Q393,P393),"")</f>
        <v>1</v>
      </c>
    </row>
    <row r="394" spans="1:18" hidden="1" x14ac:dyDescent="0.3">
      <c r="A394" t="s">
        <v>10</v>
      </c>
      <c r="B394" t="s">
        <v>282</v>
      </c>
      <c r="C394" t="s">
        <v>139</v>
      </c>
      <c r="D394" t="s">
        <v>64</v>
      </c>
      <c r="E394" t="s">
        <v>52</v>
      </c>
      <c r="F394" s="1">
        <v>0.70833333333333337</v>
      </c>
      <c r="G394" s="2">
        <v>7413</v>
      </c>
      <c r="H394" s="11">
        <f t="shared" si="28"/>
        <v>7</v>
      </c>
      <c r="I394" s="11">
        <f t="shared" si="29"/>
        <v>0</v>
      </c>
      <c r="J394" t="s">
        <v>89</v>
      </c>
      <c r="K394" t="s">
        <v>18</v>
      </c>
      <c r="L394" s="13" t="s">
        <v>111</v>
      </c>
      <c r="M394" s="13" t="s">
        <v>114</v>
      </c>
      <c r="P394" s="7" t="str">
        <f t="shared" si="30"/>
        <v>FC Wacker InnsbruckSK Rapid Wien7413</v>
      </c>
      <c r="Q394" s="7" t="str">
        <f t="shared" si="31"/>
        <v>SK Rapid WienFC Wacker Innsbruck7413</v>
      </c>
      <c r="R394">
        <f>IF(P394&lt;&gt;"",COUNTIF(P$2:Q394,P394),"")</f>
        <v>2</v>
      </c>
    </row>
    <row r="395" spans="1:18" hidden="1" x14ac:dyDescent="0.3">
      <c r="A395" t="s">
        <v>10</v>
      </c>
      <c r="B395" t="s">
        <v>283</v>
      </c>
      <c r="C395" t="s">
        <v>139</v>
      </c>
      <c r="D395" t="s">
        <v>64</v>
      </c>
      <c r="E395" t="s">
        <v>52</v>
      </c>
      <c r="F395" s="1">
        <v>0.70833333333333337</v>
      </c>
      <c r="G395" s="2">
        <v>2363</v>
      </c>
      <c r="H395" s="11">
        <f t="shared" si="28"/>
        <v>7</v>
      </c>
      <c r="I395" s="11">
        <f t="shared" si="29"/>
        <v>0</v>
      </c>
      <c r="J395" t="s">
        <v>89</v>
      </c>
      <c r="K395" t="s">
        <v>13</v>
      </c>
      <c r="L395" s="13" t="s">
        <v>115</v>
      </c>
      <c r="M395" s="13" t="s">
        <v>124</v>
      </c>
      <c r="P395" s="7" t="str">
        <f t="shared" si="30"/>
        <v>FC Wacker InnsbruckFC Admira Wacker Mödling2363</v>
      </c>
      <c r="Q395" s="7" t="str">
        <f t="shared" si="31"/>
        <v>FC Admira Wacker MödlingFC Wacker Innsbruck2363</v>
      </c>
      <c r="R395">
        <f>IF(P395&lt;&gt;"",COUNTIF(P$2:Q395,P395),"")</f>
        <v>2</v>
      </c>
    </row>
    <row r="396" spans="1:18" hidden="1" x14ac:dyDescent="0.3">
      <c r="A396" t="s">
        <v>10</v>
      </c>
      <c r="B396" t="s">
        <v>284</v>
      </c>
      <c r="C396" t="s">
        <v>139</v>
      </c>
      <c r="D396" t="s">
        <v>64</v>
      </c>
      <c r="E396" t="s">
        <v>52</v>
      </c>
      <c r="F396" s="1">
        <v>0.70833333333333337</v>
      </c>
      <c r="G396" s="2">
        <v>1800</v>
      </c>
      <c r="H396" s="11">
        <f t="shared" si="28"/>
        <v>7</v>
      </c>
      <c r="I396" s="11">
        <f t="shared" si="29"/>
        <v>0</v>
      </c>
      <c r="J396" t="s">
        <v>20</v>
      </c>
      <c r="K396" t="s">
        <v>89</v>
      </c>
      <c r="L396" s="13" t="s">
        <v>124</v>
      </c>
      <c r="M396" s="13" t="s">
        <v>115</v>
      </c>
      <c r="P396" s="7" t="str">
        <f t="shared" si="30"/>
        <v>SV MattersburgFC Wacker Innsbruck1800</v>
      </c>
      <c r="Q396" s="7" t="str">
        <f t="shared" si="31"/>
        <v>FC Wacker InnsbruckSV Mattersburg1800</v>
      </c>
      <c r="R396">
        <f>IF(P396&lt;&gt;"",COUNTIF(P$2:Q396,P396),"")</f>
        <v>2</v>
      </c>
    </row>
    <row r="397" spans="1:18" x14ac:dyDescent="0.3">
      <c r="A397" t="s">
        <v>10</v>
      </c>
      <c r="B397" s="3" t="s">
        <v>285</v>
      </c>
      <c r="C397" t="s">
        <v>139</v>
      </c>
      <c r="D397" t="s">
        <v>64</v>
      </c>
      <c r="E397" t="s">
        <v>51</v>
      </c>
      <c r="F397" s="1">
        <v>0.79166666666666663</v>
      </c>
      <c r="G397" s="2">
        <v>2782</v>
      </c>
      <c r="H397" s="11">
        <f t="shared" si="28"/>
        <v>3</v>
      </c>
      <c r="I397" s="11">
        <f t="shared" si="29"/>
        <v>0</v>
      </c>
      <c r="J397" t="s">
        <v>89</v>
      </c>
      <c r="K397" t="s">
        <v>14</v>
      </c>
      <c r="L397" s="13" t="s">
        <v>111</v>
      </c>
      <c r="M397" s="13" t="s">
        <v>112</v>
      </c>
      <c r="P397" s="7" t="str">
        <f t="shared" si="30"/>
        <v>FC Wacker InnsbruckSC Rheindorf Altach2782</v>
      </c>
      <c r="Q397" s="7" t="str">
        <f t="shared" si="31"/>
        <v>SC Rheindorf AltachFC Wacker Innsbruck2782</v>
      </c>
      <c r="R397">
        <f>IF(P397&lt;&gt;"",COUNTIF(P$2:Q397,P397),"")</f>
        <v>1</v>
      </c>
    </row>
    <row r="398" spans="1:18" x14ac:dyDescent="0.3">
      <c r="A398" t="s">
        <v>10</v>
      </c>
      <c r="B398" s="3" t="s">
        <v>286</v>
      </c>
      <c r="C398" t="s">
        <v>139</v>
      </c>
      <c r="D398" t="s">
        <v>64</v>
      </c>
      <c r="E398" t="s">
        <v>52</v>
      </c>
      <c r="F398" s="1">
        <v>0.70833333333333337</v>
      </c>
      <c r="G398" s="2">
        <v>4086.9999999999995</v>
      </c>
      <c r="H398" s="11">
        <f t="shared" si="28"/>
        <v>4</v>
      </c>
      <c r="I398" s="11">
        <f t="shared" si="29"/>
        <v>0</v>
      </c>
      <c r="J398" t="s">
        <v>14</v>
      </c>
      <c r="K398" t="s">
        <v>89</v>
      </c>
      <c r="L398" s="13" t="s">
        <v>115</v>
      </c>
      <c r="M398" s="13" t="s">
        <v>112</v>
      </c>
      <c r="P398" s="7" t="str">
        <f t="shared" si="30"/>
        <v>SC Rheindorf AltachFC Wacker Innsbruck4087</v>
      </c>
      <c r="Q398" s="7" t="str">
        <f t="shared" si="31"/>
        <v>FC Wacker InnsbruckSC Rheindorf Altach4087</v>
      </c>
      <c r="R398">
        <f>IF(P398&lt;&gt;"",COUNTIF(P$2:Q398,P398),"")</f>
        <v>1</v>
      </c>
    </row>
    <row r="399" spans="1:18" x14ac:dyDescent="0.3">
      <c r="A399" t="s">
        <v>10</v>
      </c>
      <c r="B399" s="3" t="s">
        <v>287</v>
      </c>
      <c r="C399" t="s">
        <v>139</v>
      </c>
      <c r="D399" t="s">
        <v>65</v>
      </c>
      <c r="E399" t="s">
        <v>52</v>
      </c>
      <c r="F399" s="1">
        <v>0.70833333333333337</v>
      </c>
      <c r="G399" s="2">
        <v>4217</v>
      </c>
      <c r="H399" s="11">
        <f t="shared" si="28"/>
        <v>7</v>
      </c>
      <c r="I399" s="11">
        <f t="shared" si="29"/>
        <v>0</v>
      </c>
      <c r="J399" t="s">
        <v>89</v>
      </c>
      <c r="K399" t="s">
        <v>80</v>
      </c>
      <c r="L399" s="13" t="s">
        <v>115</v>
      </c>
      <c r="M399" s="13" t="s">
        <v>111</v>
      </c>
      <c r="P399" s="7" t="str">
        <f t="shared" si="30"/>
        <v>FC Wacker InnsbruckTSV Hartberg4217</v>
      </c>
      <c r="Q399" s="7" t="str">
        <f t="shared" si="31"/>
        <v>TSV HartbergFC Wacker Innsbruck4217</v>
      </c>
      <c r="R399">
        <f>IF(P399&lt;&gt;"",COUNTIF(P$2:Q399,P399),"")</f>
        <v>1</v>
      </c>
    </row>
    <row r="400" spans="1:18" hidden="1" x14ac:dyDescent="0.3">
      <c r="A400" t="s">
        <v>10</v>
      </c>
      <c r="B400" t="s">
        <v>288</v>
      </c>
      <c r="C400" t="s">
        <v>139</v>
      </c>
      <c r="D400" t="s">
        <v>65</v>
      </c>
      <c r="E400" t="s">
        <v>52</v>
      </c>
      <c r="F400" s="1">
        <v>0.70833333333333337</v>
      </c>
      <c r="G400" s="2">
        <v>13800</v>
      </c>
      <c r="H400" s="11">
        <f t="shared" si="28"/>
        <v>7</v>
      </c>
      <c r="I400" s="11">
        <f t="shared" si="29"/>
        <v>0</v>
      </c>
      <c r="J400" t="s">
        <v>18</v>
      </c>
      <c r="K400" t="s">
        <v>89</v>
      </c>
      <c r="L400" s="13" t="s">
        <v>115</v>
      </c>
      <c r="M400" s="13" t="s">
        <v>111</v>
      </c>
      <c r="P400" s="7" t="str">
        <f t="shared" si="30"/>
        <v>SK Rapid WienFC Wacker Innsbruck13800</v>
      </c>
      <c r="Q400" s="7" t="str">
        <f t="shared" si="31"/>
        <v>FC Wacker InnsbruckSK Rapid Wien13800</v>
      </c>
      <c r="R400">
        <f>IF(P400&lt;&gt;"",COUNTIF(P$2:Q400,P400),"")</f>
        <v>2</v>
      </c>
    </row>
    <row r="401" spans="1:18" hidden="1" x14ac:dyDescent="0.3">
      <c r="A401" t="s">
        <v>10</v>
      </c>
      <c r="B401" t="s">
        <v>289</v>
      </c>
      <c r="C401" t="s">
        <v>139</v>
      </c>
      <c r="D401" t="s">
        <v>65</v>
      </c>
      <c r="E401" t="s">
        <v>52</v>
      </c>
      <c r="F401" s="1">
        <v>0.70833333333333337</v>
      </c>
      <c r="G401" s="2" t="s">
        <v>116</v>
      </c>
      <c r="H401" s="11">
        <f t="shared" si="28"/>
        <v>7</v>
      </c>
      <c r="I401" s="11">
        <f t="shared" si="29"/>
        <v>0</v>
      </c>
      <c r="J401" t="s">
        <v>13</v>
      </c>
      <c r="K401" t="s">
        <v>89</v>
      </c>
      <c r="L401" s="13" t="s">
        <v>124</v>
      </c>
      <c r="M401" s="13" t="s">
        <v>114</v>
      </c>
      <c r="P401" s="7" t="str">
        <f t="shared" si="30"/>
        <v>FC Admira Wacker MödlingFC Wacker Innsbruck</v>
      </c>
      <c r="Q401" s="7" t="str">
        <f t="shared" si="31"/>
        <v>FC Wacker InnsbruckFC Admira Wacker Mödling</v>
      </c>
      <c r="R401">
        <f>IF(P401&lt;&gt;"",COUNTIF(P$2:Q401,P401),"")</f>
        <v>2</v>
      </c>
    </row>
    <row r="402" spans="1:18" hidden="1" x14ac:dyDescent="0.3">
      <c r="B402"/>
      <c r="F402"/>
      <c r="H402" s="11"/>
      <c r="I402" s="11">
        <f t="shared" si="29"/>
        <v>0</v>
      </c>
      <c r="P402" s="7" t="str">
        <f t="shared" si="30"/>
        <v/>
      </c>
      <c r="Q402" s="7" t="str">
        <f t="shared" si="31"/>
        <v/>
      </c>
      <c r="R402" t="str">
        <f>IF(P402&lt;&gt;"",COUNTIF(P$2:Q402,P402),"")</f>
        <v/>
      </c>
    </row>
    <row r="403" spans="1:18" hidden="1" x14ac:dyDescent="0.3">
      <c r="H403" s="11"/>
      <c r="I403" s="11">
        <f t="shared" si="29"/>
        <v>0</v>
      </c>
      <c r="P403" s="7" t="str">
        <f t="shared" si="30"/>
        <v/>
      </c>
      <c r="Q403" s="7" t="str">
        <f t="shared" si="31"/>
        <v/>
      </c>
      <c r="R403" t="str">
        <f>IF(P403&lt;&gt;"",COUNTIF(P$2:Q403,P403),"")</f>
        <v/>
      </c>
    </row>
    <row r="404" spans="1:18" x14ac:dyDescent="0.3">
      <c r="A404" t="s">
        <v>8</v>
      </c>
      <c r="B404" s="3" t="s">
        <v>110</v>
      </c>
      <c r="C404" t="s">
        <v>61</v>
      </c>
      <c r="D404" t="s">
        <v>50</v>
      </c>
      <c r="E404" t="s">
        <v>56</v>
      </c>
      <c r="F404" s="1">
        <v>0.6875</v>
      </c>
      <c r="G404" s="2">
        <v>600</v>
      </c>
      <c r="H404" s="11">
        <v>45</v>
      </c>
      <c r="I404" s="11">
        <f t="shared" si="29"/>
        <v>0</v>
      </c>
      <c r="J404" t="s">
        <v>78</v>
      </c>
      <c r="K404" t="s">
        <v>14</v>
      </c>
      <c r="L404" s="13" t="s">
        <v>111</v>
      </c>
      <c r="M404" s="13" t="s">
        <v>124</v>
      </c>
      <c r="P404" s="7" t="str">
        <f t="shared" si="30"/>
        <v>SC/ESV ParndorfSC Rheindorf Altach600</v>
      </c>
      <c r="Q404" s="7" t="str">
        <f t="shared" si="31"/>
        <v>SC Rheindorf AltachSC/ESV Parndorf600</v>
      </c>
      <c r="R404">
        <f>IF(P404&lt;&gt;"",COUNTIF(P$2:Q404,P404),"")</f>
        <v>1</v>
      </c>
    </row>
    <row r="405" spans="1:18" hidden="1" x14ac:dyDescent="0.3">
      <c r="A405" t="s">
        <v>10</v>
      </c>
      <c r="B405" t="s">
        <v>169</v>
      </c>
      <c r="C405" t="s">
        <v>61</v>
      </c>
      <c r="D405" t="s">
        <v>50</v>
      </c>
      <c r="E405" t="s">
        <v>52</v>
      </c>
      <c r="F405" s="1">
        <v>0.70833333333333337</v>
      </c>
      <c r="G405" s="2">
        <v>4523</v>
      </c>
      <c r="H405" s="11">
        <f t="shared" ref="H405:H437" si="32">B405-B404</f>
        <v>6</v>
      </c>
      <c r="I405" s="11">
        <f t="shared" si="29"/>
        <v>0</v>
      </c>
      <c r="J405" t="s">
        <v>14</v>
      </c>
      <c r="K405" t="s">
        <v>20</v>
      </c>
      <c r="L405" s="13" t="s">
        <v>114</v>
      </c>
      <c r="M405" s="13" t="s">
        <v>124</v>
      </c>
      <c r="P405" s="7" t="str">
        <f t="shared" si="30"/>
        <v>SC Rheindorf AltachSV Mattersburg4523</v>
      </c>
      <c r="Q405" s="7" t="str">
        <f t="shared" si="31"/>
        <v>SV MattersburgSC Rheindorf Altach4523</v>
      </c>
      <c r="R405">
        <f>IF(P405&lt;&gt;"",COUNTIF(P$2:Q405,P405),"")</f>
        <v>2</v>
      </c>
    </row>
    <row r="406" spans="1:18" hidden="1" x14ac:dyDescent="0.3">
      <c r="A406" t="s">
        <v>10</v>
      </c>
      <c r="B406" t="s">
        <v>171</v>
      </c>
      <c r="C406" t="s">
        <v>61</v>
      </c>
      <c r="D406" t="s">
        <v>54</v>
      </c>
      <c r="E406" t="s">
        <v>52</v>
      </c>
      <c r="F406" s="1">
        <v>0.70833333333333337</v>
      </c>
      <c r="G406" s="2">
        <v>15200</v>
      </c>
      <c r="H406" s="11">
        <f t="shared" si="32"/>
        <v>7</v>
      </c>
      <c r="I406" s="11">
        <f t="shared" si="29"/>
        <v>0</v>
      </c>
      <c r="J406" t="s">
        <v>18</v>
      </c>
      <c r="K406" t="s">
        <v>14</v>
      </c>
      <c r="L406" s="13" t="s">
        <v>115</v>
      </c>
      <c r="M406" s="13" t="s">
        <v>115</v>
      </c>
      <c r="P406" s="7" t="str">
        <f t="shared" si="30"/>
        <v>SK Rapid WienSC Rheindorf Altach15200</v>
      </c>
      <c r="Q406" s="7" t="str">
        <f t="shared" si="31"/>
        <v>SC Rheindorf AltachSK Rapid Wien15200</v>
      </c>
      <c r="R406">
        <f>IF(P406&lt;&gt;"",COUNTIF(P$2:Q406,P406),"")</f>
        <v>2</v>
      </c>
    </row>
    <row r="407" spans="1:18" hidden="1" x14ac:dyDescent="0.3">
      <c r="A407" t="s">
        <v>10</v>
      </c>
      <c r="B407" t="s">
        <v>118</v>
      </c>
      <c r="C407" t="s">
        <v>61</v>
      </c>
      <c r="D407" t="s">
        <v>54</v>
      </c>
      <c r="E407" t="s">
        <v>52</v>
      </c>
      <c r="F407" s="1">
        <v>0.70833333333333337</v>
      </c>
      <c r="G407" s="2">
        <v>5845</v>
      </c>
      <c r="H407" s="11">
        <f t="shared" si="32"/>
        <v>7</v>
      </c>
      <c r="I407" s="11">
        <f t="shared" si="29"/>
        <v>0</v>
      </c>
      <c r="J407" t="s">
        <v>14</v>
      </c>
      <c r="K407" t="s">
        <v>89</v>
      </c>
      <c r="L407" s="13" t="s">
        <v>115</v>
      </c>
      <c r="M407" s="13" t="s">
        <v>114</v>
      </c>
      <c r="P407" s="7" t="str">
        <f t="shared" si="30"/>
        <v>SC Rheindorf AltachFC Wacker Innsbruck5845</v>
      </c>
      <c r="Q407" s="7" t="str">
        <f t="shared" si="31"/>
        <v>FC Wacker InnsbruckSC Rheindorf Altach5845</v>
      </c>
      <c r="R407">
        <f>IF(P407&lt;&gt;"",COUNTIF(P$2:Q407,P407),"")</f>
        <v>2</v>
      </c>
    </row>
    <row r="408" spans="1:18" hidden="1" x14ac:dyDescent="0.3">
      <c r="A408" t="s">
        <v>10</v>
      </c>
      <c r="B408" t="s">
        <v>119</v>
      </c>
      <c r="C408" t="s">
        <v>61</v>
      </c>
      <c r="D408" t="s">
        <v>54</v>
      </c>
      <c r="E408" t="s">
        <v>56</v>
      </c>
      <c r="F408" s="1">
        <v>0.70833333333333337</v>
      </c>
      <c r="G408" s="2">
        <v>6712</v>
      </c>
      <c r="H408" s="11">
        <f t="shared" si="32"/>
        <v>8</v>
      </c>
      <c r="I408" s="11">
        <f t="shared" si="29"/>
        <v>0</v>
      </c>
      <c r="J408" t="s">
        <v>17</v>
      </c>
      <c r="K408" t="s">
        <v>14</v>
      </c>
      <c r="L408" s="13" t="s">
        <v>115</v>
      </c>
      <c r="M408" s="13" t="s">
        <v>115</v>
      </c>
      <c r="P408" s="7" t="str">
        <f t="shared" si="30"/>
        <v>SK Sturm GrazSC Rheindorf Altach6712</v>
      </c>
      <c r="Q408" s="7" t="str">
        <f t="shared" si="31"/>
        <v>SC Rheindorf AltachSK Sturm Graz6712</v>
      </c>
      <c r="R408">
        <f>IF(P408&lt;&gt;"",COUNTIF(P$2:Q408,P408),"")</f>
        <v>2</v>
      </c>
    </row>
    <row r="409" spans="1:18" hidden="1" x14ac:dyDescent="0.3">
      <c r="A409" t="s">
        <v>10</v>
      </c>
      <c r="B409" t="s">
        <v>120</v>
      </c>
      <c r="C409" t="s">
        <v>61</v>
      </c>
      <c r="D409" t="s">
        <v>54</v>
      </c>
      <c r="E409" t="s">
        <v>52</v>
      </c>
      <c r="F409" s="1">
        <v>0.70833333333333337</v>
      </c>
      <c r="G409" s="2">
        <v>4125</v>
      </c>
      <c r="H409" s="11">
        <f t="shared" si="32"/>
        <v>6</v>
      </c>
      <c r="I409" s="11">
        <f t="shared" si="29"/>
        <v>0</v>
      </c>
      <c r="J409" t="s">
        <v>14</v>
      </c>
      <c r="K409" t="s">
        <v>33</v>
      </c>
      <c r="L409" s="13" t="s">
        <v>114</v>
      </c>
      <c r="M409" s="13" t="s">
        <v>124</v>
      </c>
      <c r="P409" s="7" t="str">
        <f t="shared" si="30"/>
        <v>SC Rheindorf AltachRed Bull Salzburg4125</v>
      </c>
      <c r="Q409" s="7" t="str">
        <f t="shared" si="31"/>
        <v>Red Bull SalzburgSC Rheindorf Altach4125</v>
      </c>
      <c r="R409">
        <f>IF(P409&lt;&gt;"",COUNTIF(P$2:Q409,P409),"")</f>
        <v>2</v>
      </c>
    </row>
    <row r="410" spans="1:18" hidden="1" x14ac:dyDescent="0.3">
      <c r="A410" t="s">
        <v>10</v>
      </c>
      <c r="B410" t="s">
        <v>121</v>
      </c>
      <c r="C410" t="s">
        <v>61</v>
      </c>
      <c r="D410" t="s">
        <v>57</v>
      </c>
      <c r="E410" t="s">
        <v>52</v>
      </c>
      <c r="F410" s="1">
        <v>0.70833333333333337</v>
      </c>
      <c r="G410" s="2">
        <v>3248</v>
      </c>
      <c r="H410" s="11">
        <f t="shared" si="32"/>
        <v>7</v>
      </c>
      <c r="I410" s="11">
        <f t="shared" si="29"/>
        <v>0</v>
      </c>
      <c r="J410" t="s">
        <v>14</v>
      </c>
      <c r="K410" t="s">
        <v>16</v>
      </c>
      <c r="L410" s="13" t="s">
        <v>115</v>
      </c>
      <c r="M410" s="13" t="s">
        <v>114</v>
      </c>
      <c r="P410" s="7" t="str">
        <f t="shared" si="30"/>
        <v>SC Rheindorf AltachSKN St. Pölten3248</v>
      </c>
      <c r="Q410" s="7" t="str">
        <f t="shared" si="31"/>
        <v>SKN St. PöltenSC Rheindorf Altach3248</v>
      </c>
      <c r="R410">
        <f>IF(P410&lt;&gt;"",COUNTIF(P$2:Q410,P410),"")</f>
        <v>2</v>
      </c>
    </row>
    <row r="411" spans="1:18" x14ac:dyDescent="0.3">
      <c r="A411" t="s">
        <v>10</v>
      </c>
      <c r="B411" s="3" t="s">
        <v>176</v>
      </c>
      <c r="C411" t="s">
        <v>61</v>
      </c>
      <c r="D411" t="s">
        <v>57</v>
      </c>
      <c r="E411" t="s">
        <v>52</v>
      </c>
      <c r="F411" s="1">
        <v>0.70833333333333337</v>
      </c>
      <c r="G411" s="2">
        <v>2166</v>
      </c>
      <c r="H411" s="11">
        <f t="shared" si="32"/>
        <v>14</v>
      </c>
      <c r="I411" s="11">
        <f t="shared" si="29"/>
        <v>0</v>
      </c>
      <c r="J411" t="s">
        <v>80</v>
      </c>
      <c r="K411" t="s">
        <v>14</v>
      </c>
      <c r="L411" s="13" t="s">
        <v>114</v>
      </c>
      <c r="M411" s="13" t="s">
        <v>115</v>
      </c>
      <c r="P411" s="7" t="str">
        <f t="shared" si="30"/>
        <v>TSV HartbergSC Rheindorf Altach2166</v>
      </c>
      <c r="Q411" s="7" t="str">
        <f t="shared" si="31"/>
        <v>SC Rheindorf AltachTSV Hartberg2166</v>
      </c>
      <c r="R411">
        <f>IF(P411&lt;&gt;"",COUNTIF(P$2:Q411,P411),"")</f>
        <v>1</v>
      </c>
    </row>
    <row r="412" spans="1:18" hidden="1" x14ac:dyDescent="0.3">
      <c r="A412" t="s">
        <v>10</v>
      </c>
      <c r="B412" t="s">
        <v>177</v>
      </c>
      <c r="C412" t="s">
        <v>61</v>
      </c>
      <c r="D412" t="s">
        <v>57</v>
      </c>
      <c r="E412" t="s">
        <v>52</v>
      </c>
      <c r="F412" s="1">
        <v>0.70833333333333337</v>
      </c>
      <c r="G412" s="2">
        <v>3267</v>
      </c>
      <c r="H412" s="11">
        <f t="shared" si="32"/>
        <v>7</v>
      </c>
      <c r="I412" s="11">
        <f t="shared" si="29"/>
        <v>0</v>
      </c>
      <c r="J412" t="s">
        <v>14</v>
      </c>
      <c r="K412" t="s">
        <v>11</v>
      </c>
      <c r="L412" s="13" t="s">
        <v>111</v>
      </c>
      <c r="M412" s="13" t="s">
        <v>115</v>
      </c>
      <c r="P412" s="7" t="str">
        <f t="shared" si="30"/>
        <v>SC Rheindorf AltachWolfsberger AC3267</v>
      </c>
      <c r="Q412" s="7" t="str">
        <f t="shared" si="31"/>
        <v>Wolfsberger ACSC Rheindorf Altach3267</v>
      </c>
      <c r="R412">
        <f>IF(P412&lt;&gt;"",COUNTIF(P$2:Q412,P412),"")</f>
        <v>2</v>
      </c>
    </row>
    <row r="413" spans="1:18" x14ac:dyDescent="0.3">
      <c r="A413" t="s">
        <v>8</v>
      </c>
      <c r="B413" s="3" t="s">
        <v>251</v>
      </c>
      <c r="C413" t="s">
        <v>61</v>
      </c>
      <c r="D413" t="s">
        <v>57</v>
      </c>
      <c r="E413" t="s">
        <v>51</v>
      </c>
      <c r="F413" s="1">
        <v>0.66666666666666663</v>
      </c>
      <c r="G413" s="2">
        <v>540</v>
      </c>
      <c r="H413" s="11">
        <f t="shared" si="32"/>
        <v>3</v>
      </c>
      <c r="I413" s="11">
        <f t="shared" si="29"/>
        <v>0</v>
      </c>
      <c r="J413" t="s">
        <v>296</v>
      </c>
      <c r="K413" t="s">
        <v>14</v>
      </c>
      <c r="L413" s="13" t="s">
        <v>115</v>
      </c>
      <c r="M413" s="13" t="s">
        <v>114</v>
      </c>
      <c r="P413" s="7" t="str">
        <f t="shared" si="30"/>
        <v>SV LeobendorfSC Rheindorf Altach540</v>
      </c>
      <c r="Q413" s="7" t="str">
        <f t="shared" si="31"/>
        <v>SC Rheindorf AltachSV Leobendorf540</v>
      </c>
      <c r="R413">
        <f>IF(P413&lt;&gt;"",COUNTIF(P$2:Q413,P413),"")</f>
        <v>1</v>
      </c>
    </row>
    <row r="414" spans="1:18" hidden="1" x14ac:dyDescent="0.3">
      <c r="A414" t="s">
        <v>10</v>
      </c>
      <c r="B414" t="s">
        <v>224</v>
      </c>
      <c r="C414" t="s">
        <v>61</v>
      </c>
      <c r="D414" t="s">
        <v>57</v>
      </c>
      <c r="E414" t="s">
        <v>52</v>
      </c>
      <c r="F414" s="1">
        <v>0.70833333333333337</v>
      </c>
      <c r="G414" s="2">
        <v>1600</v>
      </c>
      <c r="H414" s="11">
        <f t="shared" si="32"/>
        <v>4</v>
      </c>
      <c r="I414" s="11">
        <f t="shared" si="29"/>
        <v>0</v>
      </c>
      <c r="J414" t="s">
        <v>13</v>
      </c>
      <c r="K414" t="s">
        <v>14</v>
      </c>
      <c r="L414" s="13" t="s">
        <v>114</v>
      </c>
      <c r="M414" s="13" t="s">
        <v>112</v>
      </c>
      <c r="P414" s="7" t="str">
        <f t="shared" si="30"/>
        <v>FC Admira Wacker MödlingSC Rheindorf Altach1600</v>
      </c>
      <c r="Q414" s="7" t="str">
        <f t="shared" si="31"/>
        <v>SC Rheindorf AltachFC Admira Wacker Mödling1600</v>
      </c>
      <c r="R414">
        <f>IF(P414&lt;&gt;"",COUNTIF(P$2:Q414,P414),"")</f>
        <v>2</v>
      </c>
    </row>
    <row r="415" spans="1:18" hidden="1" x14ac:dyDescent="0.3">
      <c r="A415" t="s">
        <v>10</v>
      </c>
      <c r="B415" t="s">
        <v>127</v>
      </c>
      <c r="C415" t="s">
        <v>61</v>
      </c>
      <c r="D415" t="s">
        <v>58</v>
      </c>
      <c r="E415" t="s">
        <v>52</v>
      </c>
      <c r="F415" s="1">
        <v>0.70833333333333337</v>
      </c>
      <c r="G415" s="2">
        <v>3712</v>
      </c>
      <c r="H415" s="11">
        <f t="shared" si="32"/>
        <v>7</v>
      </c>
      <c r="I415" s="11">
        <f t="shared" si="29"/>
        <v>0</v>
      </c>
      <c r="J415" t="s">
        <v>14</v>
      </c>
      <c r="K415" t="s">
        <v>21</v>
      </c>
      <c r="L415" s="13" t="s">
        <v>114</v>
      </c>
      <c r="M415" s="13" t="s">
        <v>111</v>
      </c>
      <c r="P415" s="7" t="str">
        <f t="shared" si="30"/>
        <v>SC Rheindorf AltachFK Austria Wien3712</v>
      </c>
      <c r="Q415" s="7" t="str">
        <f t="shared" si="31"/>
        <v>FK Austria WienSC Rheindorf Altach3712</v>
      </c>
      <c r="R415">
        <f>IF(P415&lt;&gt;"",COUNTIF(P$2:Q415,P415),"")</f>
        <v>2</v>
      </c>
    </row>
    <row r="416" spans="1:18" hidden="1" x14ac:dyDescent="0.3">
      <c r="A416" t="s">
        <v>10</v>
      </c>
      <c r="B416" t="s">
        <v>226</v>
      </c>
      <c r="C416" t="s">
        <v>61</v>
      </c>
      <c r="D416" t="s">
        <v>58</v>
      </c>
      <c r="E416" t="s">
        <v>52</v>
      </c>
      <c r="F416" s="1">
        <v>0.70833333333333337</v>
      </c>
      <c r="G416" s="2">
        <v>5089</v>
      </c>
      <c r="H416" s="11">
        <f t="shared" si="32"/>
        <v>14</v>
      </c>
      <c r="I416" s="11">
        <f t="shared" si="29"/>
        <v>0</v>
      </c>
      <c r="J416" t="s">
        <v>12</v>
      </c>
      <c r="K416" t="s">
        <v>14</v>
      </c>
      <c r="L416" s="13" t="s">
        <v>115</v>
      </c>
      <c r="M416" s="13" t="s">
        <v>115</v>
      </c>
      <c r="P416" s="7" t="str">
        <f t="shared" si="30"/>
        <v>LASKSC Rheindorf Altach5089</v>
      </c>
      <c r="Q416" s="7" t="str">
        <f t="shared" si="31"/>
        <v>SC Rheindorf AltachLASK5089</v>
      </c>
      <c r="R416">
        <f>IF(P416&lt;&gt;"",COUNTIF(P$2:Q416,P416),"")</f>
        <v>2</v>
      </c>
    </row>
    <row r="417" spans="1:18" hidden="1" x14ac:dyDescent="0.3">
      <c r="A417" t="s">
        <v>10</v>
      </c>
      <c r="B417" t="s">
        <v>129</v>
      </c>
      <c r="C417" t="s">
        <v>61</v>
      </c>
      <c r="D417" t="s">
        <v>58</v>
      </c>
      <c r="E417" t="s">
        <v>52</v>
      </c>
      <c r="F417" s="1">
        <v>0.70833333333333337</v>
      </c>
      <c r="G417" s="2">
        <v>1600</v>
      </c>
      <c r="H417" s="11">
        <f t="shared" si="32"/>
        <v>7</v>
      </c>
      <c r="I417" s="11">
        <f t="shared" si="29"/>
        <v>0</v>
      </c>
      <c r="J417" t="s">
        <v>20</v>
      </c>
      <c r="K417" t="s">
        <v>14</v>
      </c>
      <c r="L417" s="13" t="s">
        <v>115</v>
      </c>
      <c r="M417" s="13" t="s">
        <v>115</v>
      </c>
      <c r="P417" s="7" t="str">
        <f t="shared" si="30"/>
        <v>SV MattersburgSC Rheindorf Altach1600</v>
      </c>
      <c r="Q417" s="7" t="str">
        <f t="shared" si="31"/>
        <v>SC Rheindorf AltachSV Mattersburg1600</v>
      </c>
      <c r="R417">
        <f>IF(P417&lt;&gt;"",COUNTIF(P$2:Q417,P417),"")</f>
        <v>3</v>
      </c>
    </row>
    <row r="418" spans="1:18" hidden="1" x14ac:dyDescent="0.3">
      <c r="A418" t="s">
        <v>8</v>
      </c>
      <c r="B418" t="s">
        <v>229</v>
      </c>
      <c r="C418" t="s">
        <v>61</v>
      </c>
      <c r="D418" t="s">
        <v>58</v>
      </c>
      <c r="E418" t="s">
        <v>53</v>
      </c>
      <c r="F418" s="1">
        <v>0.77083333333333337</v>
      </c>
      <c r="G418" s="2">
        <v>2243</v>
      </c>
      <c r="H418" s="11">
        <f t="shared" si="32"/>
        <v>4</v>
      </c>
      <c r="I418" s="11">
        <f t="shared" si="29"/>
        <v>0</v>
      </c>
      <c r="J418" t="s">
        <v>14</v>
      </c>
      <c r="K418" t="s">
        <v>12</v>
      </c>
      <c r="L418" s="13" t="s">
        <v>111</v>
      </c>
      <c r="M418" s="13" t="s">
        <v>124</v>
      </c>
      <c r="P418" s="7" t="str">
        <f t="shared" si="30"/>
        <v>SC Rheindorf AltachLASK2243</v>
      </c>
      <c r="Q418" s="7" t="str">
        <f t="shared" si="31"/>
        <v>LASKSC Rheindorf Altach2243</v>
      </c>
      <c r="R418">
        <f>IF(P418&lt;&gt;"",COUNTIF(P$2:Q418,P418),"")</f>
        <v>2</v>
      </c>
    </row>
    <row r="419" spans="1:18" hidden="1" x14ac:dyDescent="0.3">
      <c r="A419" t="s">
        <v>10</v>
      </c>
      <c r="B419" t="s">
        <v>131</v>
      </c>
      <c r="C419" t="s">
        <v>61</v>
      </c>
      <c r="D419" t="s">
        <v>59</v>
      </c>
      <c r="E419" t="s">
        <v>56</v>
      </c>
      <c r="F419" s="1">
        <v>0.70833333333333337</v>
      </c>
      <c r="G419" s="2">
        <v>5038</v>
      </c>
      <c r="H419" s="11">
        <f t="shared" si="32"/>
        <v>4</v>
      </c>
      <c r="I419" s="11">
        <f t="shared" si="29"/>
        <v>0</v>
      </c>
      <c r="J419" t="s">
        <v>14</v>
      </c>
      <c r="K419" t="s">
        <v>18</v>
      </c>
      <c r="L419" s="13" t="s">
        <v>114</v>
      </c>
      <c r="M419" s="13" t="s">
        <v>114</v>
      </c>
      <c r="P419" s="7" t="str">
        <f t="shared" si="30"/>
        <v>SC Rheindorf AltachSK Rapid Wien5038</v>
      </c>
      <c r="Q419" s="7" t="str">
        <f t="shared" si="31"/>
        <v>SK Rapid WienSC Rheindorf Altach5038</v>
      </c>
      <c r="R419">
        <f>IF(P419&lt;&gt;"",COUNTIF(P$2:Q419,P419),"")</f>
        <v>2</v>
      </c>
    </row>
    <row r="420" spans="1:18" hidden="1" x14ac:dyDescent="0.3">
      <c r="A420" t="s">
        <v>10</v>
      </c>
      <c r="B420" t="s">
        <v>180</v>
      </c>
      <c r="C420" t="s">
        <v>61</v>
      </c>
      <c r="D420" t="s">
        <v>59</v>
      </c>
      <c r="E420" t="s">
        <v>52</v>
      </c>
      <c r="F420" s="1">
        <v>0.70833333333333337</v>
      </c>
      <c r="G420" s="2">
        <v>5343</v>
      </c>
      <c r="H420" s="11">
        <f t="shared" si="32"/>
        <v>6</v>
      </c>
      <c r="I420" s="11">
        <f t="shared" si="29"/>
        <v>0</v>
      </c>
      <c r="J420" t="s">
        <v>89</v>
      </c>
      <c r="K420" t="s">
        <v>14</v>
      </c>
      <c r="L420" s="13" t="s">
        <v>115</v>
      </c>
      <c r="M420" s="13" t="s">
        <v>111</v>
      </c>
      <c r="P420" s="7" t="str">
        <f t="shared" si="30"/>
        <v>FC Wacker InnsbruckSC Rheindorf Altach5343</v>
      </c>
      <c r="Q420" s="7" t="str">
        <f t="shared" si="31"/>
        <v>SC Rheindorf AltachFC Wacker Innsbruck5343</v>
      </c>
      <c r="R420">
        <f>IF(P420&lt;&gt;"",COUNTIF(P$2:Q420,P420),"")</f>
        <v>2</v>
      </c>
    </row>
    <row r="421" spans="1:18" hidden="1" x14ac:dyDescent="0.3">
      <c r="A421" t="s">
        <v>10</v>
      </c>
      <c r="B421" t="s">
        <v>181</v>
      </c>
      <c r="C421" t="s">
        <v>61</v>
      </c>
      <c r="D421" t="s">
        <v>59</v>
      </c>
      <c r="E421" t="s">
        <v>56</v>
      </c>
      <c r="F421" s="1">
        <v>0.60416666666666663</v>
      </c>
      <c r="G421" s="2">
        <v>3876</v>
      </c>
      <c r="H421" s="11">
        <f t="shared" si="32"/>
        <v>15</v>
      </c>
      <c r="I421" s="11">
        <f t="shared" si="29"/>
        <v>0</v>
      </c>
      <c r="J421" t="s">
        <v>14</v>
      </c>
      <c r="K421" t="s">
        <v>17</v>
      </c>
      <c r="L421" s="13" t="s">
        <v>111</v>
      </c>
      <c r="M421" s="13" t="s">
        <v>114</v>
      </c>
      <c r="P421" s="7" t="str">
        <f t="shared" si="30"/>
        <v>SC Rheindorf AltachSK Sturm Graz3876</v>
      </c>
      <c r="Q421" s="7" t="str">
        <f t="shared" si="31"/>
        <v>SK Sturm GrazSC Rheindorf Altach3876</v>
      </c>
      <c r="R421">
        <f>IF(P421&lt;&gt;"",COUNTIF(P$2:Q421,P421),"")</f>
        <v>2</v>
      </c>
    </row>
    <row r="422" spans="1:18" hidden="1" x14ac:dyDescent="0.3">
      <c r="A422" t="s">
        <v>10</v>
      </c>
      <c r="B422" t="s">
        <v>182</v>
      </c>
      <c r="C422" t="s">
        <v>61</v>
      </c>
      <c r="D422" t="s">
        <v>60</v>
      </c>
      <c r="E422" t="s">
        <v>56</v>
      </c>
      <c r="F422" s="1">
        <v>0.60416666666666663</v>
      </c>
      <c r="G422" s="2">
        <v>5797</v>
      </c>
      <c r="H422" s="11">
        <f t="shared" si="32"/>
        <v>7</v>
      </c>
      <c r="I422" s="11">
        <f t="shared" si="29"/>
        <v>0</v>
      </c>
      <c r="J422" t="s">
        <v>33</v>
      </c>
      <c r="K422" t="s">
        <v>14</v>
      </c>
      <c r="L422" s="13" t="s">
        <v>115</v>
      </c>
      <c r="M422" s="13" t="s">
        <v>111</v>
      </c>
      <c r="P422" s="7" t="str">
        <f t="shared" si="30"/>
        <v>Red Bull SalzburgSC Rheindorf Altach5797</v>
      </c>
      <c r="Q422" s="7" t="str">
        <f t="shared" si="31"/>
        <v>SC Rheindorf AltachRed Bull Salzburg5797</v>
      </c>
      <c r="R422">
        <f>IF(P422&lt;&gt;"",COUNTIF(P$2:Q422,P422),"")</f>
        <v>2</v>
      </c>
    </row>
    <row r="423" spans="1:18" hidden="1" x14ac:dyDescent="0.3">
      <c r="A423" t="s">
        <v>10</v>
      </c>
      <c r="B423" t="s">
        <v>232</v>
      </c>
      <c r="C423" t="s">
        <v>61</v>
      </c>
      <c r="D423" t="s">
        <v>60</v>
      </c>
      <c r="E423" t="s">
        <v>52</v>
      </c>
      <c r="F423" s="1">
        <v>0.70833333333333337</v>
      </c>
      <c r="G423" s="2">
        <v>2143</v>
      </c>
      <c r="H423" s="11">
        <f t="shared" si="32"/>
        <v>6</v>
      </c>
      <c r="I423" s="11">
        <f t="shared" si="29"/>
        <v>0</v>
      </c>
      <c r="J423" t="s">
        <v>16</v>
      </c>
      <c r="K423" t="s">
        <v>14</v>
      </c>
      <c r="L423" s="13" t="s">
        <v>114</v>
      </c>
      <c r="M423" s="13" t="s">
        <v>115</v>
      </c>
      <c r="P423" s="7" t="str">
        <f t="shared" si="30"/>
        <v>SKN St. PöltenSC Rheindorf Altach2143</v>
      </c>
      <c r="Q423" s="7" t="str">
        <f t="shared" si="31"/>
        <v>SC Rheindorf AltachSKN St. Pölten2143</v>
      </c>
      <c r="R423">
        <f>IF(P423&lt;&gt;"",COUNTIF(P$2:Q423,P423),"")</f>
        <v>2</v>
      </c>
    </row>
    <row r="424" spans="1:18" x14ac:dyDescent="0.3">
      <c r="A424" t="s">
        <v>10</v>
      </c>
      <c r="B424" s="3" t="s">
        <v>136</v>
      </c>
      <c r="C424" t="s">
        <v>61</v>
      </c>
      <c r="D424" t="s">
        <v>60</v>
      </c>
      <c r="E424" t="s">
        <v>56</v>
      </c>
      <c r="F424" s="1">
        <v>0.60416666666666663</v>
      </c>
      <c r="G424" s="2">
        <v>2543</v>
      </c>
      <c r="H424" s="11">
        <f t="shared" si="32"/>
        <v>8</v>
      </c>
      <c r="I424" s="11">
        <f t="shared" si="29"/>
        <v>0</v>
      </c>
      <c r="J424" t="s">
        <v>14</v>
      </c>
      <c r="K424" t="s">
        <v>80</v>
      </c>
      <c r="L424" s="13" t="s">
        <v>137</v>
      </c>
      <c r="M424" s="13" t="s">
        <v>115</v>
      </c>
      <c r="P424" s="7" t="str">
        <f t="shared" si="30"/>
        <v>SC Rheindorf AltachTSV Hartberg2543</v>
      </c>
      <c r="Q424" s="7" t="str">
        <f t="shared" si="31"/>
        <v>TSV HartbergSC Rheindorf Altach2543</v>
      </c>
      <c r="R424">
        <f>IF(P424&lt;&gt;"",COUNTIF(P$2:Q424,P424),"")</f>
        <v>1</v>
      </c>
    </row>
    <row r="425" spans="1:18" hidden="1" x14ac:dyDescent="0.3">
      <c r="A425" t="s">
        <v>10</v>
      </c>
      <c r="B425" t="s">
        <v>252</v>
      </c>
      <c r="C425" t="s">
        <v>139</v>
      </c>
      <c r="D425" t="s">
        <v>62</v>
      </c>
      <c r="E425" t="s">
        <v>52</v>
      </c>
      <c r="F425" s="1">
        <v>0.70833333333333337</v>
      </c>
      <c r="G425" s="2">
        <v>3198</v>
      </c>
      <c r="H425" s="11">
        <f t="shared" si="32"/>
        <v>69</v>
      </c>
      <c r="I425" s="11">
        <f t="shared" si="29"/>
        <v>0</v>
      </c>
      <c r="J425" t="s">
        <v>11</v>
      </c>
      <c r="K425" t="s">
        <v>14</v>
      </c>
      <c r="L425" s="13" t="s">
        <v>111</v>
      </c>
      <c r="M425" s="13" t="s">
        <v>111</v>
      </c>
      <c r="P425" s="7" t="str">
        <f t="shared" si="30"/>
        <v>Wolfsberger ACSC Rheindorf Altach3198</v>
      </c>
      <c r="Q425" s="7" t="str">
        <f t="shared" si="31"/>
        <v>SC Rheindorf AltachWolfsberger AC3198</v>
      </c>
      <c r="R425">
        <f>IF(P425&lt;&gt;"",COUNTIF(P$2:Q425,P425),"")</f>
        <v>2</v>
      </c>
    </row>
    <row r="426" spans="1:18" hidden="1" x14ac:dyDescent="0.3">
      <c r="A426" t="s">
        <v>10</v>
      </c>
      <c r="B426" t="s">
        <v>237</v>
      </c>
      <c r="C426" t="s">
        <v>139</v>
      </c>
      <c r="D426" t="s">
        <v>63</v>
      </c>
      <c r="E426" t="s">
        <v>52</v>
      </c>
      <c r="F426" s="1">
        <v>0.70833333333333337</v>
      </c>
      <c r="G426" s="2">
        <v>3618</v>
      </c>
      <c r="H426" s="11">
        <f t="shared" si="32"/>
        <v>7</v>
      </c>
      <c r="I426" s="11">
        <f t="shared" si="29"/>
        <v>0</v>
      </c>
      <c r="J426" t="s">
        <v>14</v>
      </c>
      <c r="K426" t="s">
        <v>13</v>
      </c>
      <c r="L426" s="13" t="s">
        <v>111</v>
      </c>
      <c r="M426" s="13" t="s">
        <v>115</v>
      </c>
      <c r="P426" s="7" t="str">
        <f t="shared" si="30"/>
        <v>SC Rheindorf AltachFC Admira Wacker Mödling3618</v>
      </c>
      <c r="Q426" s="7" t="str">
        <f t="shared" si="31"/>
        <v>FC Admira Wacker MödlingSC Rheindorf Altach3618</v>
      </c>
      <c r="R426">
        <f>IF(P426&lt;&gt;"",COUNTIF(P$2:Q426,P426),"")</f>
        <v>2</v>
      </c>
    </row>
    <row r="427" spans="1:18" hidden="1" x14ac:dyDescent="0.3">
      <c r="A427" t="s">
        <v>10</v>
      </c>
      <c r="B427" t="s">
        <v>142</v>
      </c>
      <c r="C427" t="s">
        <v>139</v>
      </c>
      <c r="D427" t="s">
        <v>63</v>
      </c>
      <c r="E427" t="s">
        <v>56</v>
      </c>
      <c r="F427" s="1">
        <v>0.70833333333333337</v>
      </c>
      <c r="G427" s="2">
        <v>9380</v>
      </c>
      <c r="H427" s="11">
        <f t="shared" si="32"/>
        <v>8</v>
      </c>
      <c r="I427" s="11">
        <f t="shared" si="29"/>
        <v>0</v>
      </c>
      <c r="J427" t="s">
        <v>21</v>
      </c>
      <c r="K427" t="s">
        <v>14</v>
      </c>
      <c r="L427" s="13" t="s">
        <v>115</v>
      </c>
      <c r="M427" s="13" t="s">
        <v>124</v>
      </c>
      <c r="P427" s="7" t="str">
        <f t="shared" si="30"/>
        <v>FK Austria WienSC Rheindorf Altach9380</v>
      </c>
      <c r="Q427" s="7" t="str">
        <f t="shared" si="31"/>
        <v>SC Rheindorf AltachFK Austria Wien9380</v>
      </c>
      <c r="R427">
        <f>IF(P427&lt;&gt;"",COUNTIF(P$2:Q427,P427),"")</f>
        <v>2</v>
      </c>
    </row>
    <row r="428" spans="1:18" hidden="1" x14ac:dyDescent="0.3">
      <c r="A428" t="s">
        <v>10</v>
      </c>
      <c r="B428" t="s">
        <v>143</v>
      </c>
      <c r="C428" t="s">
        <v>139</v>
      </c>
      <c r="D428" t="s">
        <v>63</v>
      </c>
      <c r="E428" t="s">
        <v>56</v>
      </c>
      <c r="F428" s="1">
        <v>0.70833333333333337</v>
      </c>
      <c r="G428" s="2">
        <v>4072</v>
      </c>
      <c r="H428" s="11">
        <f t="shared" si="32"/>
        <v>7</v>
      </c>
      <c r="I428" s="11">
        <f t="shared" si="29"/>
        <v>0</v>
      </c>
      <c r="J428" t="s">
        <v>14</v>
      </c>
      <c r="K428" t="s">
        <v>12</v>
      </c>
      <c r="L428" s="13" t="s">
        <v>115</v>
      </c>
      <c r="M428" s="13" t="s">
        <v>114</v>
      </c>
      <c r="P428" s="7" t="str">
        <f t="shared" si="30"/>
        <v>SC Rheindorf AltachLASK4072</v>
      </c>
      <c r="Q428" s="7" t="str">
        <f t="shared" si="31"/>
        <v>LASKSC Rheindorf Altach4072</v>
      </c>
      <c r="R428">
        <f>IF(P428&lt;&gt;"",COUNTIF(P$2:Q428,P428),"")</f>
        <v>2</v>
      </c>
    </row>
    <row r="429" spans="1:18" hidden="1" x14ac:dyDescent="0.3">
      <c r="A429" t="s">
        <v>10</v>
      </c>
      <c r="B429" t="s">
        <v>281</v>
      </c>
      <c r="C429" t="s">
        <v>139</v>
      </c>
      <c r="D429" t="s">
        <v>63</v>
      </c>
      <c r="E429" t="s">
        <v>52</v>
      </c>
      <c r="F429" s="1">
        <v>0.70833333333333337</v>
      </c>
      <c r="G429" s="2">
        <v>4048</v>
      </c>
      <c r="H429" s="11">
        <f t="shared" si="32"/>
        <v>13</v>
      </c>
      <c r="I429" s="11">
        <f t="shared" si="29"/>
        <v>0</v>
      </c>
      <c r="J429" t="s">
        <v>14</v>
      </c>
      <c r="K429" t="s">
        <v>20</v>
      </c>
      <c r="L429" s="13" t="s">
        <v>114</v>
      </c>
      <c r="M429" s="13" t="s">
        <v>115</v>
      </c>
      <c r="P429" s="7" t="str">
        <f t="shared" si="30"/>
        <v>SC Rheindorf AltachSV Mattersburg4048</v>
      </c>
      <c r="Q429" s="7" t="str">
        <f t="shared" si="31"/>
        <v>SV MattersburgSC Rheindorf Altach4048</v>
      </c>
      <c r="R429">
        <f>IF(P429&lt;&gt;"",COUNTIF(P$2:Q429,P429),"")</f>
        <v>2</v>
      </c>
    </row>
    <row r="430" spans="1:18" hidden="1" x14ac:dyDescent="0.3">
      <c r="A430" t="s">
        <v>10</v>
      </c>
      <c r="B430" t="s">
        <v>282</v>
      </c>
      <c r="C430" t="s">
        <v>139</v>
      </c>
      <c r="D430" t="s">
        <v>64</v>
      </c>
      <c r="E430" t="s">
        <v>52</v>
      </c>
      <c r="F430" s="1">
        <v>0.70833333333333337</v>
      </c>
      <c r="G430" s="2">
        <v>1850</v>
      </c>
      <c r="H430" s="11">
        <f t="shared" si="32"/>
        <v>7</v>
      </c>
      <c r="I430" s="11">
        <f t="shared" si="29"/>
        <v>0</v>
      </c>
      <c r="J430" t="s">
        <v>13</v>
      </c>
      <c r="K430" t="s">
        <v>14</v>
      </c>
      <c r="L430" s="13" t="s">
        <v>115</v>
      </c>
      <c r="M430" s="13" t="s">
        <v>115</v>
      </c>
      <c r="P430" s="7" t="str">
        <f t="shared" si="30"/>
        <v>FC Admira Wacker MödlingSC Rheindorf Altach1850</v>
      </c>
      <c r="Q430" s="7" t="str">
        <f t="shared" si="31"/>
        <v>SC Rheindorf AltachFC Admira Wacker Mödling1850</v>
      </c>
      <c r="R430">
        <f>IF(P430&lt;&gt;"",COUNTIF(P$2:Q430,P430),"")</f>
        <v>2</v>
      </c>
    </row>
    <row r="431" spans="1:18" x14ac:dyDescent="0.3">
      <c r="A431" t="s">
        <v>10</v>
      </c>
      <c r="B431" s="3" t="s">
        <v>283</v>
      </c>
      <c r="C431" t="s">
        <v>139</v>
      </c>
      <c r="D431" t="s">
        <v>64</v>
      </c>
      <c r="E431" t="s">
        <v>52</v>
      </c>
      <c r="F431" s="1">
        <v>0.70833333333333337</v>
      </c>
      <c r="G431" s="2">
        <v>1832</v>
      </c>
      <c r="H431" s="11">
        <f t="shared" si="32"/>
        <v>7</v>
      </c>
      <c r="I431" s="11">
        <f t="shared" si="29"/>
        <v>0</v>
      </c>
      <c r="J431" t="s">
        <v>80</v>
      </c>
      <c r="K431" t="s">
        <v>14</v>
      </c>
      <c r="L431" s="13" t="s">
        <v>111</v>
      </c>
      <c r="M431" s="13" t="s">
        <v>115</v>
      </c>
      <c r="P431" s="7" t="str">
        <f t="shared" si="30"/>
        <v>TSV HartbergSC Rheindorf Altach1832</v>
      </c>
      <c r="Q431" s="7" t="str">
        <f t="shared" si="31"/>
        <v>SC Rheindorf AltachTSV Hartberg1832</v>
      </c>
      <c r="R431">
        <f>IF(P431&lt;&gt;"",COUNTIF(P$2:Q431,P431),"")</f>
        <v>1</v>
      </c>
    </row>
    <row r="432" spans="1:18" hidden="1" x14ac:dyDescent="0.3">
      <c r="A432" t="s">
        <v>10</v>
      </c>
      <c r="B432" t="s">
        <v>284</v>
      </c>
      <c r="C432" t="s">
        <v>139</v>
      </c>
      <c r="D432" t="s">
        <v>64</v>
      </c>
      <c r="E432" t="s">
        <v>52</v>
      </c>
      <c r="F432" s="1">
        <v>0.70833333333333337</v>
      </c>
      <c r="G432" s="2">
        <v>5912</v>
      </c>
      <c r="H432" s="11">
        <f t="shared" si="32"/>
        <v>7</v>
      </c>
      <c r="I432" s="11">
        <f t="shared" si="29"/>
        <v>0</v>
      </c>
      <c r="J432" t="s">
        <v>14</v>
      </c>
      <c r="K432" t="s">
        <v>18</v>
      </c>
      <c r="L432" s="13" t="s">
        <v>114</v>
      </c>
      <c r="M432" s="13" t="s">
        <v>114</v>
      </c>
      <c r="P432" s="7" t="str">
        <f t="shared" si="30"/>
        <v>SC Rheindorf AltachSK Rapid Wien5912</v>
      </c>
      <c r="Q432" s="7" t="str">
        <f t="shared" si="31"/>
        <v>SK Rapid WienSC Rheindorf Altach5912</v>
      </c>
      <c r="R432">
        <f>IF(P432&lt;&gt;"",COUNTIF(P$2:Q432,P432),"")</f>
        <v>2</v>
      </c>
    </row>
    <row r="433" spans="1:18" hidden="1" x14ac:dyDescent="0.3">
      <c r="A433" t="s">
        <v>10</v>
      </c>
      <c r="B433" t="s">
        <v>285</v>
      </c>
      <c r="C433" t="s">
        <v>139</v>
      </c>
      <c r="D433" t="s">
        <v>64</v>
      </c>
      <c r="E433" t="s">
        <v>51</v>
      </c>
      <c r="F433" s="1">
        <v>0.79166666666666663</v>
      </c>
      <c r="G433" s="2">
        <v>2782</v>
      </c>
      <c r="H433" s="11">
        <f t="shared" si="32"/>
        <v>3</v>
      </c>
      <c r="I433" s="11">
        <f t="shared" si="29"/>
        <v>0</v>
      </c>
      <c r="J433" t="s">
        <v>89</v>
      </c>
      <c r="K433" t="s">
        <v>14</v>
      </c>
      <c r="L433" s="13" t="s">
        <v>111</v>
      </c>
      <c r="M433" s="13" t="s">
        <v>112</v>
      </c>
      <c r="P433" s="7" t="str">
        <f t="shared" si="30"/>
        <v>FC Wacker InnsbruckSC Rheindorf Altach2782</v>
      </c>
      <c r="Q433" s="7" t="str">
        <f t="shared" si="31"/>
        <v>SC Rheindorf AltachFC Wacker Innsbruck2782</v>
      </c>
      <c r="R433">
        <f>IF(P433&lt;&gt;"",COUNTIF(P$2:Q433,P433),"")</f>
        <v>2</v>
      </c>
    </row>
    <row r="434" spans="1:18" hidden="1" x14ac:dyDescent="0.3">
      <c r="A434" t="s">
        <v>10</v>
      </c>
      <c r="B434" t="s">
        <v>286</v>
      </c>
      <c r="C434" t="s">
        <v>139</v>
      </c>
      <c r="D434" t="s">
        <v>64</v>
      </c>
      <c r="E434" t="s">
        <v>52</v>
      </c>
      <c r="F434" s="1">
        <v>0.70833333333333337</v>
      </c>
      <c r="G434" s="2">
        <v>4086.9999999999995</v>
      </c>
      <c r="H434" s="11">
        <f t="shared" si="32"/>
        <v>4</v>
      </c>
      <c r="I434" s="11">
        <f t="shared" si="29"/>
        <v>0</v>
      </c>
      <c r="J434" t="s">
        <v>14</v>
      </c>
      <c r="K434" t="s">
        <v>89</v>
      </c>
      <c r="L434" s="13" t="s">
        <v>115</v>
      </c>
      <c r="M434" s="13" t="s">
        <v>112</v>
      </c>
      <c r="P434" s="7" t="str">
        <f t="shared" si="30"/>
        <v>SC Rheindorf AltachFC Wacker Innsbruck4087</v>
      </c>
      <c r="Q434" s="7" t="str">
        <f t="shared" si="31"/>
        <v>FC Wacker InnsbruckSC Rheindorf Altach4087</v>
      </c>
      <c r="R434">
        <f>IF(P434&lt;&gt;"",COUNTIF(P$2:Q434,P434),"")</f>
        <v>2</v>
      </c>
    </row>
    <row r="435" spans="1:18" hidden="1" x14ac:dyDescent="0.3">
      <c r="A435" t="s">
        <v>10</v>
      </c>
      <c r="B435" t="s">
        <v>287</v>
      </c>
      <c r="C435" t="s">
        <v>139</v>
      </c>
      <c r="D435" t="s">
        <v>65</v>
      </c>
      <c r="E435" t="s">
        <v>52</v>
      </c>
      <c r="F435" s="1">
        <v>0.70833333333333337</v>
      </c>
      <c r="G435" s="2">
        <v>1600</v>
      </c>
      <c r="H435" s="11">
        <f t="shared" si="32"/>
        <v>7</v>
      </c>
      <c r="I435" s="11">
        <f t="shared" si="29"/>
        <v>0</v>
      </c>
      <c r="J435" t="s">
        <v>20</v>
      </c>
      <c r="K435" t="s">
        <v>14</v>
      </c>
      <c r="L435" s="13" t="s">
        <v>111</v>
      </c>
      <c r="M435" s="13" t="s">
        <v>111</v>
      </c>
      <c r="P435" s="7" t="str">
        <f t="shared" si="30"/>
        <v>SV MattersburgSC Rheindorf Altach1600</v>
      </c>
      <c r="Q435" s="7" t="str">
        <f t="shared" si="31"/>
        <v>SC Rheindorf AltachSV Mattersburg1600</v>
      </c>
      <c r="R435">
        <f>IF(P435&lt;&gt;"",COUNTIF(P$2:Q435,P435),"")</f>
        <v>4</v>
      </c>
    </row>
    <row r="436" spans="1:18" hidden="1" x14ac:dyDescent="0.3">
      <c r="A436" t="s">
        <v>10</v>
      </c>
      <c r="B436" t="s">
        <v>288</v>
      </c>
      <c r="C436" t="s">
        <v>139</v>
      </c>
      <c r="D436" t="s">
        <v>65</v>
      </c>
      <c r="E436" t="s">
        <v>52</v>
      </c>
      <c r="F436" s="1">
        <v>0.70833333333333337</v>
      </c>
      <c r="G436" s="2">
        <v>3508</v>
      </c>
      <c r="H436" s="11">
        <f t="shared" si="32"/>
        <v>7</v>
      </c>
      <c r="I436" s="11">
        <f t="shared" si="29"/>
        <v>0</v>
      </c>
      <c r="J436" t="s">
        <v>14</v>
      </c>
      <c r="K436" t="s">
        <v>13</v>
      </c>
      <c r="L436" s="13" t="s">
        <v>114</v>
      </c>
      <c r="M436" s="13" t="s">
        <v>114</v>
      </c>
      <c r="P436" s="7" t="str">
        <f t="shared" si="30"/>
        <v>SC Rheindorf AltachFC Admira Wacker Mödling3508</v>
      </c>
      <c r="Q436" s="7" t="str">
        <f t="shared" si="31"/>
        <v>FC Admira Wacker MödlingSC Rheindorf Altach3508</v>
      </c>
      <c r="R436">
        <f>IF(P436&lt;&gt;"",COUNTIF(P$2:Q436,P436),"")</f>
        <v>2</v>
      </c>
    </row>
    <row r="437" spans="1:18" x14ac:dyDescent="0.3">
      <c r="A437" t="s">
        <v>10</v>
      </c>
      <c r="B437" s="3" t="s">
        <v>289</v>
      </c>
      <c r="C437" t="s">
        <v>139</v>
      </c>
      <c r="D437" t="s">
        <v>65</v>
      </c>
      <c r="E437" t="s">
        <v>52</v>
      </c>
      <c r="F437" s="1">
        <v>0.70833333333333337</v>
      </c>
      <c r="G437" s="2" t="s">
        <v>116</v>
      </c>
      <c r="H437" s="11">
        <f t="shared" si="32"/>
        <v>7</v>
      </c>
      <c r="I437" s="11">
        <f t="shared" si="29"/>
        <v>0</v>
      </c>
      <c r="J437" t="s">
        <v>14</v>
      </c>
      <c r="K437" t="s">
        <v>80</v>
      </c>
      <c r="L437" s="13" t="s">
        <v>124</v>
      </c>
      <c r="M437" s="13" t="s">
        <v>115</v>
      </c>
      <c r="P437" s="7" t="str">
        <f t="shared" si="30"/>
        <v>SC Rheindorf AltachTSV Hartberg</v>
      </c>
      <c r="Q437" s="7" t="str">
        <f t="shared" si="31"/>
        <v>TSV HartbergSC Rheindorf Altach</v>
      </c>
      <c r="R437">
        <f>IF(P437&lt;&gt;"",COUNTIF(P$2:Q437,P437),"")</f>
        <v>1</v>
      </c>
    </row>
    <row r="438" spans="1:18" hidden="1" x14ac:dyDescent="0.3">
      <c r="B438"/>
      <c r="F438" s="1"/>
      <c r="G438" s="2"/>
      <c r="H438" s="11"/>
      <c r="I438" s="11">
        <f t="shared" si="29"/>
        <v>0</v>
      </c>
      <c r="L438" s="9"/>
      <c r="M438" s="9"/>
      <c r="P438" s="7" t="str">
        <f t="shared" si="30"/>
        <v/>
      </c>
      <c r="Q438" s="7" t="str">
        <f t="shared" si="31"/>
        <v/>
      </c>
      <c r="R438" t="str">
        <f>IF(P438&lt;&gt;"",COUNTIF(P$2:Q438,P438),"")</f>
        <v/>
      </c>
    </row>
    <row r="439" spans="1:18" hidden="1" x14ac:dyDescent="0.3">
      <c r="B439"/>
      <c r="F439" s="1"/>
      <c r="G439" s="2"/>
      <c r="H439" s="11"/>
      <c r="I439" s="11">
        <f t="shared" si="29"/>
        <v>0</v>
      </c>
      <c r="L439" s="9"/>
      <c r="M439" s="9"/>
      <c r="P439" s="7" t="str">
        <f t="shared" si="30"/>
        <v/>
      </c>
      <c r="Q439" s="7" t="str">
        <f t="shared" si="31"/>
        <v/>
      </c>
      <c r="R439" t="str">
        <f>IF(P439&lt;&gt;"",COUNTIF(P$2:Q439,P439),"")</f>
        <v/>
      </c>
    </row>
    <row r="440" spans="1:18" x14ac:dyDescent="0.3">
      <c r="A440" t="s">
        <v>8</v>
      </c>
      <c r="B440" s="3" t="s">
        <v>248</v>
      </c>
      <c r="C440" t="s">
        <v>61</v>
      </c>
      <c r="D440" t="s">
        <v>50</v>
      </c>
      <c r="E440" t="s">
        <v>68</v>
      </c>
      <c r="F440" s="1">
        <v>0.77083333333333337</v>
      </c>
      <c r="G440" s="2">
        <v>150</v>
      </c>
      <c r="H440" s="11">
        <v>45</v>
      </c>
      <c r="I440" s="11">
        <f t="shared" si="29"/>
        <v>0</v>
      </c>
      <c r="J440" t="s">
        <v>70</v>
      </c>
      <c r="K440" t="s">
        <v>80</v>
      </c>
      <c r="L440" s="13" t="s">
        <v>115</v>
      </c>
      <c r="M440" s="13">
        <v>1</v>
      </c>
      <c r="P440" s="7" t="str">
        <f t="shared" si="30"/>
        <v>SV GrödigTSV Hartberg150</v>
      </c>
      <c r="Q440" s="7" t="str">
        <f t="shared" si="31"/>
        <v>TSV HartbergSV Grödig150</v>
      </c>
      <c r="R440">
        <f>IF(P440&lt;&gt;"",COUNTIF(P$2:Q440,P440),"")</f>
        <v>1</v>
      </c>
    </row>
    <row r="441" spans="1:18" hidden="1" x14ac:dyDescent="0.3">
      <c r="A441" t="s">
        <v>10</v>
      </c>
      <c r="B441" t="s">
        <v>169</v>
      </c>
      <c r="C441" t="s">
        <v>61</v>
      </c>
      <c r="D441" t="s">
        <v>50</v>
      </c>
      <c r="E441" t="s">
        <v>52</v>
      </c>
      <c r="F441" s="1">
        <v>0.70833333333333337</v>
      </c>
      <c r="G441" s="2">
        <v>10785</v>
      </c>
      <c r="H441" s="11">
        <f t="shared" ref="H441:H449" si="33">B441-B440</f>
        <v>8</v>
      </c>
      <c r="I441" s="11">
        <f t="shared" si="29"/>
        <v>0</v>
      </c>
      <c r="J441" t="s">
        <v>17</v>
      </c>
      <c r="K441" t="s">
        <v>80</v>
      </c>
      <c r="L441" s="13" t="s">
        <v>124</v>
      </c>
      <c r="M441" s="13" t="s">
        <v>114</v>
      </c>
      <c r="P441" s="7" t="str">
        <f t="shared" si="30"/>
        <v>SK Sturm GrazTSV Hartberg10785</v>
      </c>
      <c r="Q441" s="7" t="str">
        <f t="shared" si="31"/>
        <v>TSV HartbergSK Sturm Graz10785</v>
      </c>
      <c r="R441">
        <f>IF(P441&lt;&gt;"",COUNTIF(P$2:Q441,P441),"")</f>
        <v>2</v>
      </c>
    </row>
    <row r="442" spans="1:18" hidden="1" x14ac:dyDescent="0.3">
      <c r="A442" t="s">
        <v>10</v>
      </c>
      <c r="B442" t="s">
        <v>117</v>
      </c>
      <c r="C442" t="s">
        <v>61</v>
      </c>
      <c r="D442" t="s">
        <v>54</v>
      </c>
      <c r="E442" t="s">
        <v>56</v>
      </c>
      <c r="F442" s="1">
        <v>0.70833333333333337</v>
      </c>
      <c r="G442" s="2">
        <v>3146</v>
      </c>
      <c r="H442" s="11">
        <f t="shared" si="33"/>
        <v>8</v>
      </c>
      <c r="I442" s="11">
        <f t="shared" si="29"/>
        <v>0</v>
      </c>
      <c r="J442" t="s">
        <v>80</v>
      </c>
      <c r="K442" t="s">
        <v>13</v>
      </c>
      <c r="L442" s="13" t="s">
        <v>111</v>
      </c>
      <c r="M442" s="13" t="s">
        <v>115</v>
      </c>
      <c r="P442" s="7" t="str">
        <f t="shared" si="30"/>
        <v>TSV HartbergFC Admira Wacker Mödling3146</v>
      </c>
      <c r="Q442" s="7" t="str">
        <f t="shared" si="31"/>
        <v>FC Admira Wacker MödlingTSV Hartberg3146</v>
      </c>
      <c r="R442">
        <f>IF(P442&lt;&gt;"",COUNTIF(P$2:Q442,P442),"")</f>
        <v>2</v>
      </c>
    </row>
    <row r="443" spans="1:18" hidden="1" x14ac:dyDescent="0.3">
      <c r="A443" t="s">
        <v>10</v>
      </c>
      <c r="B443" t="s">
        <v>118</v>
      </c>
      <c r="C443" t="s">
        <v>61</v>
      </c>
      <c r="D443" t="s">
        <v>54</v>
      </c>
      <c r="E443" t="s">
        <v>52</v>
      </c>
      <c r="F443" s="1">
        <v>0.70833333333333337</v>
      </c>
      <c r="G443" s="2">
        <v>2812</v>
      </c>
      <c r="H443" s="11">
        <f t="shared" si="33"/>
        <v>6</v>
      </c>
      <c r="I443" s="11">
        <f t="shared" si="29"/>
        <v>0</v>
      </c>
      <c r="J443" t="s">
        <v>80</v>
      </c>
      <c r="K443" t="s">
        <v>20</v>
      </c>
      <c r="L443" s="13" t="s">
        <v>112</v>
      </c>
      <c r="M443" s="13" t="s">
        <v>114</v>
      </c>
      <c r="P443" s="7" t="str">
        <f t="shared" si="30"/>
        <v>TSV HartbergSV Mattersburg2812</v>
      </c>
      <c r="Q443" s="7" t="str">
        <f t="shared" si="31"/>
        <v>SV MattersburgTSV Hartberg2812</v>
      </c>
      <c r="R443">
        <f>IF(P443&lt;&gt;"",COUNTIF(P$2:Q443,P443),"")</f>
        <v>2</v>
      </c>
    </row>
    <row r="444" spans="1:18" hidden="1" x14ac:dyDescent="0.3">
      <c r="A444" t="s">
        <v>10</v>
      </c>
      <c r="B444" t="s">
        <v>220</v>
      </c>
      <c r="C444" t="s">
        <v>61</v>
      </c>
      <c r="D444" t="s">
        <v>54</v>
      </c>
      <c r="E444" t="s">
        <v>52</v>
      </c>
      <c r="F444" s="1">
        <v>0.70833333333333337</v>
      </c>
      <c r="G444" s="2">
        <v>7600</v>
      </c>
      <c r="H444" s="11">
        <f t="shared" si="33"/>
        <v>7</v>
      </c>
      <c r="I444" s="11">
        <f t="shared" si="29"/>
        <v>0</v>
      </c>
      <c r="J444" t="s">
        <v>33</v>
      </c>
      <c r="K444" t="s">
        <v>80</v>
      </c>
      <c r="L444" s="13" t="s">
        <v>114</v>
      </c>
      <c r="M444" s="13" t="s">
        <v>111</v>
      </c>
      <c r="P444" s="7" t="str">
        <f t="shared" si="30"/>
        <v>Red Bull SalzburgTSV Hartberg7600</v>
      </c>
      <c r="Q444" s="7" t="str">
        <f t="shared" si="31"/>
        <v>TSV HartbergRed Bull Salzburg7600</v>
      </c>
      <c r="R444">
        <f>IF(P444&lt;&gt;"",COUNTIF(P$2:Q444,P444),"")</f>
        <v>2</v>
      </c>
    </row>
    <row r="445" spans="1:18" hidden="1" x14ac:dyDescent="0.3">
      <c r="A445" t="s">
        <v>10</v>
      </c>
      <c r="B445" t="s">
        <v>279</v>
      </c>
      <c r="C445" t="s">
        <v>61</v>
      </c>
      <c r="D445" t="s">
        <v>54</v>
      </c>
      <c r="E445" t="s">
        <v>56</v>
      </c>
      <c r="F445" s="1">
        <v>0.70833333333333337</v>
      </c>
      <c r="G445" s="2">
        <v>3141</v>
      </c>
      <c r="H445" s="11">
        <f t="shared" si="33"/>
        <v>8</v>
      </c>
      <c r="I445" s="11">
        <f t="shared" si="29"/>
        <v>0</v>
      </c>
      <c r="J445" t="s">
        <v>80</v>
      </c>
      <c r="K445" t="s">
        <v>12</v>
      </c>
      <c r="L445" s="13" t="s">
        <v>111</v>
      </c>
      <c r="M445" s="13" t="s">
        <v>115</v>
      </c>
      <c r="P445" s="7" t="str">
        <f t="shared" si="30"/>
        <v>TSV HartbergLASK3141</v>
      </c>
      <c r="Q445" s="7" t="str">
        <f t="shared" si="31"/>
        <v>LASKTSV Hartberg3141</v>
      </c>
      <c r="R445">
        <f>IF(P445&lt;&gt;"",COUNTIF(P$2:Q445,P445),"")</f>
        <v>2</v>
      </c>
    </row>
    <row r="446" spans="1:18" hidden="1" x14ac:dyDescent="0.3">
      <c r="A446" t="s">
        <v>10</v>
      </c>
      <c r="B446" t="s">
        <v>121</v>
      </c>
      <c r="C446" t="s">
        <v>61</v>
      </c>
      <c r="D446" t="s">
        <v>57</v>
      </c>
      <c r="E446" t="s">
        <v>52</v>
      </c>
      <c r="F446" s="1">
        <v>0.70833333333333337</v>
      </c>
      <c r="G446" s="2">
        <v>3115</v>
      </c>
      <c r="H446" s="11">
        <f t="shared" si="33"/>
        <v>6</v>
      </c>
      <c r="I446" s="11">
        <f t="shared" si="29"/>
        <v>0</v>
      </c>
      <c r="J446" t="s">
        <v>89</v>
      </c>
      <c r="K446" t="s">
        <v>80</v>
      </c>
      <c r="L446" s="13" t="s">
        <v>114</v>
      </c>
      <c r="M446" s="13" t="s">
        <v>115</v>
      </c>
      <c r="P446" s="7" t="str">
        <f t="shared" si="30"/>
        <v>FC Wacker InnsbruckTSV Hartberg3115</v>
      </c>
      <c r="Q446" s="7" t="str">
        <f t="shared" si="31"/>
        <v>TSV HartbergFC Wacker Innsbruck3115</v>
      </c>
      <c r="R446">
        <f>IF(P446&lt;&gt;"",COUNTIF(P$2:Q446,P446),"")</f>
        <v>2</v>
      </c>
    </row>
    <row r="447" spans="1:18" hidden="1" x14ac:dyDescent="0.3">
      <c r="A447" t="s">
        <v>10</v>
      </c>
      <c r="B447" t="s">
        <v>176</v>
      </c>
      <c r="C447" t="s">
        <v>61</v>
      </c>
      <c r="D447" t="s">
        <v>57</v>
      </c>
      <c r="E447" t="s">
        <v>52</v>
      </c>
      <c r="F447" s="1">
        <v>0.70833333333333337</v>
      </c>
      <c r="G447" s="2">
        <v>2166</v>
      </c>
      <c r="H447" s="11">
        <f t="shared" si="33"/>
        <v>14</v>
      </c>
      <c r="I447" s="11">
        <f t="shared" si="29"/>
        <v>0</v>
      </c>
      <c r="J447" t="s">
        <v>80</v>
      </c>
      <c r="K447" t="s">
        <v>14</v>
      </c>
      <c r="L447" s="13" t="s">
        <v>114</v>
      </c>
      <c r="M447" s="13" t="s">
        <v>115</v>
      </c>
      <c r="P447" s="7" t="str">
        <f t="shared" si="30"/>
        <v>TSV HartbergSC Rheindorf Altach2166</v>
      </c>
      <c r="Q447" s="7" t="str">
        <f t="shared" si="31"/>
        <v>SC Rheindorf AltachTSV Hartberg2166</v>
      </c>
      <c r="R447">
        <f>IF(P447&lt;&gt;"",COUNTIF(P$2:Q447,P447),"")</f>
        <v>2</v>
      </c>
    </row>
    <row r="448" spans="1:18" hidden="1" x14ac:dyDescent="0.3">
      <c r="A448" t="s">
        <v>8</v>
      </c>
      <c r="B448" t="s">
        <v>177</v>
      </c>
      <c r="C448" t="s">
        <v>61</v>
      </c>
      <c r="D448" t="s">
        <v>57</v>
      </c>
      <c r="E448" t="s">
        <v>52</v>
      </c>
      <c r="F448" s="1">
        <v>0.70833333333333337</v>
      </c>
      <c r="G448" s="2">
        <v>2565</v>
      </c>
      <c r="H448" s="11">
        <f t="shared" si="33"/>
        <v>7</v>
      </c>
      <c r="I448" s="11">
        <f t="shared" si="29"/>
        <v>0</v>
      </c>
      <c r="J448" t="s">
        <v>16</v>
      </c>
      <c r="K448" t="s">
        <v>80</v>
      </c>
      <c r="L448" s="13" t="s">
        <v>124</v>
      </c>
      <c r="M448" s="13" t="s">
        <v>111</v>
      </c>
      <c r="P448" s="7" t="str">
        <f t="shared" si="30"/>
        <v>SKN St. PöltenTSV Hartberg2565</v>
      </c>
      <c r="Q448" s="7" t="str">
        <f t="shared" si="31"/>
        <v>TSV HartbergSKN St. Pölten2565</v>
      </c>
      <c r="R448">
        <f>IF(P448&lt;&gt;"",COUNTIF(P$2:Q448,P448),"")</f>
        <v>2</v>
      </c>
    </row>
    <row r="449" spans="1:18" x14ac:dyDescent="0.3">
      <c r="A449" t="s">
        <v>8</v>
      </c>
      <c r="B449" s="3" t="s">
        <v>251</v>
      </c>
      <c r="C449" t="s">
        <v>61</v>
      </c>
      <c r="D449" t="s">
        <v>57</v>
      </c>
      <c r="E449" t="s">
        <v>51</v>
      </c>
      <c r="F449" s="1">
        <v>0.79166666666666663</v>
      </c>
      <c r="G449" s="2">
        <v>875</v>
      </c>
      <c r="H449" s="11">
        <f t="shared" si="33"/>
        <v>3</v>
      </c>
      <c r="I449" s="11">
        <f t="shared" si="29"/>
        <v>0</v>
      </c>
      <c r="J449" t="s">
        <v>80</v>
      </c>
      <c r="K449" t="s">
        <v>297</v>
      </c>
      <c r="L449" s="13" t="s">
        <v>124</v>
      </c>
      <c r="M449" s="13" t="s">
        <v>111</v>
      </c>
      <c r="P449" s="7" t="str">
        <f t="shared" si="30"/>
        <v>TSV HartbergWSG Wattens875</v>
      </c>
      <c r="Q449" s="7" t="str">
        <f t="shared" si="31"/>
        <v>WSG WattensTSV Hartberg875</v>
      </c>
      <c r="R449">
        <f>IF(P449&lt;&gt;"",COUNTIF(P$2:Q449,P449),"")</f>
        <v>1</v>
      </c>
    </row>
    <row r="450" spans="1:18" hidden="1" x14ac:dyDescent="0.3">
      <c r="A450" t="s">
        <v>10</v>
      </c>
      <c r="B450" t="s">
        <v>126</v>
      </c>
      <c r="C450" t="s">
        <v>61</v>
      </c>
      <c r="D450" t="s">
        <v>57</v>
      </c>
      <c r="E450" t="s">
        <v>56</v>
      </c>
      <c r="F450" s="1">
        <v>0.60416666666666663</v>
      </c>
      <c r="G450" s="2">
        <v>4058</v>
      </c>
      <c r="H450" s="11">
        <f t="shared" ref="H450:H451" si="34">B450-B449</f>
        <v>5</v>
      </c>
      <c r="I450" s="11">
        <f t="shared" ref="I450:I451" si="35">IF(OR(L450=".",M450="."),"1",0)</f>
        <v>0</v>
      </c>
      <c r="J450" t="s">
        <v>80</v>
      </c>
      <c r="K450" t="s">
        <v>21</v>
      </c>
      <c r="L450" s="13" t="s">
        <v>111</v>
      </c>
      <c r="M450" s="13" t="s">
        <v>115</v>
      </c>
      <c r="P450" s="7" t="str">
        <f t="shared" ref="P450" si="36">J450&amp;K450&amp;G450</f>
        <v>TSV HartbergFK Austria Wien4058</v>
      </c>
      <c r="Q450" s="7" t="str">
        <f t="shared" ref="Q450" si="37">K450&amp;J450&amp;G450</f>
        <v>FK Austria WienTSV Hartberg4058</v>
      </c>
      <c r="R450">
        <f>IF(P450&lt;&gt;"",COUNTIF(P$2:Q450,P450),"")</f>
        <v>2</v>
      </c>
    </row>
    <row r="451" spans="1:18" hidden="1" x14ac:dyDescent="0.3">
      <c r="A451" t="s">
        <v>10</v>
      </c>
      <c r="B451" t="s">
        <v>127</v>
      </c>
      <c r="C451" t="s">
        <v>61</v>
      </c>
      <c r="D451" t="s">
        <v>58</v>
      </c>
      <c r="E451" t="s">
        <v>52</v>
      </c>
      <c r="F451" s="1">
        <v>0.70833333333333337</v>
      </c>
      <c r="G451" s="2">
        <v>3213</v>
      </c>
      <c r="H451" s="11">
        <f t="shared" si="34"/>
        <v>6</v>
      </c>
      <c r="I451" s="11">
        <f t="shared" si="35"/>
        <v>0</v>
      </c>
      <c r="J451" t="s">
        <v>11</v>
      </c>
      <c r="K451" t="s">
        <v>80</v>
      </c>
      <c r="L451" s="13" t="s">
        <v>124</v>
      </c>
      <c r="M451" s="13" t="s">
        <v>112</v>
      </c>
      <c r="P451" s="7" t="str">
        <f t="shared" ref="P451:P474" si="38">J451&amp;K451&amp;G451</f>
        <v>Wolfsberger ACTSV Hartberg3213</v>
      </c>
      <c r="Q451" s="7" t="str">
        <f t="shared" ref="Q451:Q474" si="39">K451&amp;J451&amp;G451</f>
        <v>TSV HartbergWolfsberger AC3213</v>
      </c>
      <c r="R451">
        <f>IF(P451&lt;&gt;"",COUNTIF(P$2:Q451,P451),"")</f>
        <v>2</v>
      </c>
    </row>
    <row r="452" spans="1:18" hidden="1" x14ac:dyDescent="0.3">
      <c r="A452" t="s">
        <v>10</v>
      </c>
      <c r="B452" t="s">
        <v>226</v>
      </c>
      <c r="C452" t="s">
        <v>61</v>
      </c>
      <c r="D452" t="s">
        <v>58</v>
      </c>
      <c r="E452" t="s">
        <v>52</v>
      </c>
      <c r="F452" s="1">
        <v>0.70833333333333337</v>
      </c>
      <c r="G452" s="2">
        <v>5024</v>
      </c>
      <c r="H452" s="11">
        <f t="shared" ref="H452:H474" si="40">B452-B451</f>
        <v>14</v>
      </c>
      <c r="I452" s="11">
        <f t="shared" ref="I452:I474" si="41">IF(OR(L452=".",M452="."),"1",0)</f>
        <v>0</v>
      </c>
      <c r="J452" t="s">
        <v>80</v>
      </c>
      <c r="K452" t="s">
        <v>18</v>
      </c>
      <c r="L452" s="13" t="s">
        <v>124</v>
      </c>
      <c r="M452" s="13" t="s">
        <v>111</v>
      </c>
      <c r="P452" s="7" t="str">
        <f t="shared" si="38"/>
        <v>TSV HartbergSK Rapid Wien5024</v>
      </c>
      <c r="Q452" s="7" t="str">
        <f t="shared" si="39"/>
        <v>SK Rapid WienTSV Hartberg5024</v>
      </c>
      <c r="R452">
        <f>IF(P452&lt;&gt;"",COUNTIF(P$2:Q452,P452),"")</f>
        <v>2</v>
      </c>
    </row>
    <row r="453" spans="1:18" hidden="1" x14ac:dyDescent="0.3">
      <c r="A453" t="s">
        <v>8</v>
      </c>
      <c r="B453" t="s">
        <v>129</v>
      </c>
      <c r="C453" t="s">
        <v>61</v>
      </c>
      <c r="D453" t="s">
        <v>58</v>
      </c>
      <c r="E453" t="s">
        <v>52</v>
      </c>
      <c r="F453" s="1">
        <v>0.70833333333333337</v>
      </c>
      <c r="G453" s="2">
        <v>5024</v>
      </c>
      <c r="H453" s="11">
        <f t="shared" si="40"/>
        <v>7</v>
      </c>
      <c r="I453" s="11">
        <f t="shared" si="41"/>
        <v>0</v>
      </c>
      <c r="J453" t="s">
        <v>80</v>
      </c>
      <c r="K453" t="s">
        <v>17</v>
      </c>
      <c r="L453" s="13" t="s">
        <v>114</v>
      </c>
      <c r="M453" s="13" t="s">
        <v>111</v>
      </c>
      <c r="P453" s="7" t="str">
        <f t="shared" si="38"/>
        <v>TSV HartbergSK Sturm Graz5024</v>
      </c>
      <c r="Q453" s="7" t="str">
        <f t="shared" si="39"/>
        <v>SK Sturm GrazTSV Hartberg5024</v>
      </c>
      <c r="R453">
        <f>IF(P453&lt;&gt;"",COUNTIF(P$2:Q453,P453),"")</f>
        <v>2</v>
      </c>
    </row>
    <row r="454" spans="1:18" hidden="1" x14ac:dyDescent="0.3">
      <c r="A454" t="s">
        <v>10</v>
      </c>
      <c r="B454" t="s">
        <v>130</v>
      </c>
      <c r="C454" t="s">
        <v>61</v>
      </c>
      <c r="D454" t="s">
        <v>58</v>
      </c>
      <c r="E454" t="s">
        <v>51</v>
      </c>
      <c r="F454" s="1">
        <v>0.75</v>
      </c>
      <c r="G454" s="2">
        <v>1467</v>
      </c>
      <c r="H454" s="11">
        <f t="shared" si="40"/>
        <v>3</v>
      </c>
      <c r="I454" s="11">
        <f t="shared" si="41"/>
        <v>0</v>
      </c>
      <c r="J454" t="s">
        <v>80</v>
      </c>
      <c r="K454" t="s">
        <v>89</v>
      </c>
      <c r="L454" s="13" t="s">
        <v>112</v>
      </c>
      <c r="M454" s="13" t="s">
        <v>124</v>
      </c>
      <c r="P454" s="7" t="str">
        <f t="shared" si="38"/>
        <v>TSV HartbergFC Wacker Innsbruck1467</v>
      </c>
      <c r="Q454" s="7" t="str">
        <f t="shared" si="39"/>
        <v>FC Wacker InnsbruckTSV Hartberg1467</v>
      </c>
      <c r="R454">
        <f>IF(P454&lt;&gt;"",COUNTIF(P$2:Q454,P454),"")</f>
        <v>2</v>
      </c>
    </row>
    <row r="455" spans="1:18" hidden="1" x14ac:dyDescent="0.3">
      <c r="A455" t="s">
        <v>10</v>
      </c>
      <c r="B455" t="s">
        <v>179</v>
      </c>
      <c r="C455" t="s">
        <v>61</v>
      </c>
      <c r="D455" t="s">
        <v>59</v>
      </c>
      <c r="E455" t="s">
        <v>52</v>
      </c>
      <c r="F455" s="1">
        <v>0.70833333333333337</v>
      </c>
      <c r="G455" s="2">
        <v>1900</v>
      </c>
      <c r="H455" s="11">
        <f t="shared" si="40"/>
        <v>4</v>
      </c>
      <c r="I455" s="11">
        <f t="shared" si="41"/>
        <v>0</v>
      </c>
      <c r="J455" t="s">
        <v>13</v>
      </c>
      <c r="K455" t="s">
        <v>80</v>
      </c>
      <c r="L455" s="13" t="s">
        <v>114</v>
      </c>
      <c r="M455" s="13" t="s">
        <v>124</v>
      </c>
      <c r="P455" s="7" t="str">
        <f t="shared" si="38"/>
        <v>FC Admira Wacker MödlingTSV Hartberg1900</v>
      </c>
      <c r="Q455" s="7" t="str">
        <f t="shared" si="39"/>
        <v>TSV HartbergFC Admira Wacker Mödling1900</v>
      </c>
      <c r="R455">
        <f>IF(P455&lt;&gt;"",COUNTIF(P$2:Q455,P455),"")</f>
        <v>3</v>
      </c>
    </row>
    <row r="456" spans="1:18" hidden="1" x14ac:dyDescent="0.3">
      <c r="A456" t="s">
        <v>10</v>
      </c>
      <c r="B456" t="s">
        <v>132</v>
      </c>
      <c r="C456" t="s">
        <v>61</v>
      </c>
      <c r="D456" t="s">
        <v>59</v>
      </c>
      <c r="E456" t="s">
        <v>56</v>
      </c>
      <c r="F456" s="1">
        <v>0.60416666666666663</v>
      </c>
      <c r="G456" s="2">
        <v>2800</v>
      </c>
      <c r="H456" s="11">
        <f t="shared" si="40"/>
        <v>8</v>
      </c>
      <c r="I456" s="11">
        <f t="shared" si="41"/>
        <v>0</v>
      </c>
      <c r="J456" t="s">
        <v>20</v>
      </c>
      <c r="K456" t="s">
        <v>80</v>
      </c>
      <c r="L456" s="13" t="s">
        <v>115</v>
      </c>
      <c r="M456" s="13" t="s">
        <v>114</v>
      </c>
      <c r="P456" s="7" t="str">
        <f t="shared" si="38"/>
        <v>SV MattersburgTSV Hartberg2800</v>
      </c>
      <c r="Q456" s="7" t="str">
        <f t="shared" si="39"/>
        <v>TSV HartbergSV Mattersburg2800</v>
      </c>
      <c r="R456">
        <f>IF(P456&lt;&gt;"",COUNTIF(P$2:Q456,P456),"")</f>
        <v>2</v>
      </c>
    </row>
    <row r="457" spans="1:18" hidden="1" x14ac:dyDescent="0.3">
      <c r="A457" t="s">
        <v>10</v>
      </c>
      <c r="B457" t="s">
        <v>133</v>
      </c>
      <c r="C457" t="s">
        <v>61</v>
      </c>
      <c r="D457" t="s">
        <v>59</v>
      </c>
      <c r="E457" t="s">
        <v>52</v>
      </c>
      <c r="F457" s="1">
        <v>0.70833333333333337</v>
      </c>
      <c r="G457" s="2">
        <v>4870</v>
      </c>
      <c r="H457" s="11">
        <f t="shared" si="40"/>
        <v>13</v>
      </c>
      <c r="I457" s="11">
        <f t="shared" si="41"/>
        <v>0</v>
      </c>
      <c r="J457" t="s">
        <v>80</v>
      </c>
      <c r="K457" t="s">
        <v>33</v>
      </c>
      <c r="L457" s="13" t="s">
        <v>111</v>
      </c>
      <c r="M457" s="13" t="s">
        <v>112</v>
      </c>
      <c r="P457" s="7" t="str">
        <f t="shared" si="38"/>
        <v>TSV HartbergRed Bull Salzburg4870</v>
      </c>
      <c r="Q457" s="7" t="str">
        <f t="shared" si="39"/>
        <v>Red Bull SalzburgTSV Hartberg4870</v>
      </c>
      <c r="R457">
        <f>IF(P457&lt;&gt;"",COUNTIF(P$2:Q457,P457),"")</f>
        <v>2</v>
      </c>
    </row>
    <row r="458" spans="1:18" hidden="1" x14ac:dyDescent="0.3">
      <c r="A458" t="s">
        <v>10</v>
      </c>
      <c r="B458" t="s">
        <v>134</v>
      </c>
      <c r="C458" t="s">
        <v>61</v>
      </c>
      <c r="D458" t="s">
        <v>60</v>
      </c>
      <c r="E458" t="s">
        <v>52</v>
      </c>
      <c r="F458" s="1">
        <v>0.70833333333333337</v>
      </c>
      <c r="G458" s="2">
        <v>4957</v>
      </c>
      <c r="H458" s="11">
        <f t="shared" si="40"/>
        <v>7</v>
      </c>
      <c r="I458" s="11">
        <f t="shared" si="41"/>
        <v>0</v>
      </c>
      <c r="J458" t="s">
        <v>12</v>
      </c>
      <c r="K458" t="s">
        <v>80</v>
      </c>
      <c r="L458" s="13" t="s">
        <v>124</v>
      </c>
      <c r="M458" s="13" t="s">
        <v>124</v>
      </c>
      <c r="P458" s="7" t="str">
        <f t="shared" si="38"/>
        <v>LASKTSV Hartberg4957</v>
      </c>
      <c r="Q458" s="7" t="str">
        <f t="shared" si="39"/>
        <v>TSV HartbergLASK4957</v>
      </c>
      <c r="R458">
        <f>IF(P458&lt;&gt;"",COUNTIF(P$2:Q458,P458),"")</f>
        <v>2</v>
      </c>
    </row>
    <row r="459" spans="1:18" hidden="1" x14ac:dyDescent="0.3">
      <c r="A459" t="s">
        <v>10</v>
      </c>
      <c r="B459" t="s">
        <v>135</v>
      </c>
      <c r="C459" t="s">
        <v>61</v>
      </c>
      <c r="D459" t="s">
        <v>60</v>
      </c>
      <c r="E459" t="s">
        <v>56</v>
      </c>
      <c r="F459" s="1">
        <v>0.60416666666666663</v>
      </c>
      <c r="G459" s="2">
        <v>2733</v>
      </c>
      <c r="H459" s="11">
        <f t="shared" si="40"/>
        <v>8</v>
      </c>
      <c r="I459" s="11">
        <f t="shared" si="41"/>
        <v>0</v>
      </c>
      <c r="J459" t="s">
        <v>80</v>
      </c>
      <c r="K459" t="s">
        <v>89</v>
      </c>
      <c r="L459" s="13" t="s">
        <v>114</v>
      </c>
      <c r="M459" s="13" t="s">
        <v>114</v>
      </c>
      <c r="P459" s="7" t="str">
        <f t="shared" si="38"/>
        <v>TSV HartbergFC Wacker Innsbruck2733</v>
      </c>
      <c r="Q459" s="7" t="str">
        <f t="shared" si="39"/>
        <v>FC Wacker InnsbruckTSV Hartberg2733</v>
      </c>
      <c r="R459">
        <f>IF(P459&lt;&gt;"",COUNTIF(P$2:Q459,P459),"")</f>
        <v>2</v>
      </c>
    </row>
    <row r="460" spans="1:18" hidden="1" x14ac:dyDescent="0.3">
      <c r="A460" t="s">
        <v>8</v>
      </c>
      <c r="B460" t="s">
        <v>136</v>
      </c>
      <c r="C460" t="s">
        <v>61</v>
      </c>
      <c r="D460" t="s">
        <v>60</v>
      </c>
      <c r="E460" t="s">
        <v>56</v>
      </c>
      <c r="F460" s="1">
        <v>0.60416666666666663</v>
      </c>
      <c r="G460" s="2">
        <v>2543</v>
      </c>
      <c r="H460" s="11">
        <f t="shared" si="40"/>
        <v>7</v>
      </c>
      <c r="I460" s="11">
        <f t="shared" si="41"/>
        <v>0</v>
      </c>
      <c r="J460" t="s">
        <v>14</v>
      </c>
      <c r="K460" t="s">
        <v>80</v>
      </c>
      <c r="L460" s="13" t="s">
        <v>137</v>
      </c>
      <c r="M460" s="13" t="s">
        <v>115</v>
      </c>
      <c r="P460" s="7" t="str">
        <f t="shared" si="38"/>
        <v>SC Rheindorf AltachTSV Hartberg2543</v>
      </c>
      <c r="Q460" s="7" t="str">
        <f t="shared" si="39"/>
        <v>TSV HartbergSC Rheindorf Altach2543</v>
      </c>
      <c r="R460">
        <f>IF(P460&lt;&gt;"",COUNTIF(P$2:Q460,P460),"")</f>
        <v>2</v>
      </c>
    </row>
    <row r="461" spans="1:18" hidden="1" x14ac:dyDescent="0.3">
      <c r="A461" t="s">
        <v>10</v>
      </c>
      <c r="B461" t="s">
        <v>235</v>
      </c>
      <c r="C461" t="s">
        <v>139</v>
      </c>
      <c r="D461" t="s">
        <v>62</v>
      </c>
      <c r="E461" t="s">
        <v>56</v>
      </c>
      <c r="F461" s="1">
        <v>0.71875</v>
      </c>
      <c r="G461" s="2">
        <v>12700</v>
      </c>
      <c r="H461" s="11">
        <f t="shared" si="40"/>
        <v>63</v>
      </c>
      <c r="I461" s="11">
        <f t="shared" si="41"/>
        <v>0</v>
      </c>
      <c r="J461" t="s">
        <v>18</v>
      </c>
      <c r="K461" t="s">
        <v>80</v>
      </c>
      <c r="L461" s="13" t="s">
        <v>145</v>
      </c>
      <c r="M461" s="13" t="s">
        <v>114</v>
      </c>
      <c r="P461" s="7" t="str">
        <f t="shared" si="38"/>
        <v>SK Rapid WienTSV Hartberg12700</v>
      </c>
      <c r="Q461" s="7" t="str">
        <f t="shared" si="39"/>
        <v>TSV HartbergSK Rapid Wien12700</v>
      </c>
      <c r="R461">
        <f>IF(P461&lt;&gt;"",COUNTIF(P$2:Q461,P461),"")</f>
        <v>2</v>
      </c>
    </row>
    <row r="462" spans="1:18" hidden="1" x14ac:dyDescent="0.3">
      <c r="A462" t="s">
        <v>10</v>
      </c>
      <c r="B462" t="s">
        <v>184</v>
      </c>
      <c r="C462" t="s">
        <v>139</v>
      </c>
      <c r="D462" t="s">
        <v>62</v>
      </c>
      <c r="E462" t="s">
        <v>56</v>
      </c>
      <c r="F462" s="1">
        <v>0.60416666666666663</v>
      </c>
      <c r="G462" s="2">
        <v>1965</v>
      </c>
      <c r="H462" s="11">
        <f t="shared" si="40"/>
        <v>7</v>
      </c>
      <c r="I462" s="11">
        <f t="shared" si="41"/>
        <v>0</v>
      </c>
      <c r="J462" t="s">
        <v>80</v>
      </c>
      <c r="K462" t="s">
        <v>16</v>
      </c>
      <c r="L462" s="13" t="s">
        <v>115</v>
      </c>
      <c r="M462" s="13" t="s">
        <v>115</v>
      </c>
      <c r="P462" s="7" t="str">
        <f t="shared" si="38"/>
        <v>TSV HartbergSKN St. Pölten1965</v>
      </c>
      <c r="Q462" s="7" t="str">
        <f t="shared" si="39"/>
        <v>SKN St. PöltenTSV Hartberg1965</v>
      </c>
      <c r="R462">
        <f>IF(P462&lt;&gt;"",COUNTIF(P$2:Q462,P462),"")</f>
        <v>2</v>
      </c>
    </row>
    <row r="463" spans="1:18" hidden="1" x14ac:dyDescent="0.3">
      <c r="A463" t="s">
        <v>10</v>
      </c>
      <c r="B463" t="s">
        <v>141</v>
      </c>
      <c r="C463" t="s">
        <v>139</v>
      </c>
      <c r="D463" t="s">
        <v>63</v>
      </c>
      <c r="E463" t="s">
        <v>56</v>
      </c>
      <c r="F463" s="1">
        <v>0.60416666666666663</v>
      </c>
      <c r="G463" s="2">
        <v>8422</v>
      </c>
      <c r="H463" s="11">
        <f t="shared" si="40"/>
        <v>7</v>
      </c>
      <c r="I463" s="11">
        <f t="shared" si="41"/>
        <v>0</v>
      </c>
      <c r="J463" t="s">
        <v>21</v>
      </c>
      <c r="K463" t="s">
        <v>80</v>
      </c>
      <c r="L463" s="13" t="s">
        <v>112</v>
      </c>
      <c r="M463" s="13" t="s">
        <v>114</v>
      </c>
      <c r="P463" s="7" t="str">
        <f t="shared" si="38"/>
        <v>FK Austria WienTSV Hartberg8422</v>
      </c>
      <c r="Q463" s="7" t="str">
        <f t="shared" si="39"/>
        <v>TSV HartbergFK Austria Wien8422</v>
      </c>
      <c r="R463">
        <f>IF(P463&lt;&gt;"",COUNTIF(P$2:Q463,P463),"")</f>
        <v>2</v>
      </c>
    </row>
    <row r="464" spans="1:18" hidden="1" x14ac:dyDescent="0.3">
      <c r="A464" t="s">
        <v>10</v>
      </c>
      <c r="B464" t="s">
        <v>142</v>
      </c>
      <c r="C464" t="s">
        <v>139</v>
      </c>
      <c r="D464" t="s">
        <v>63</v>
      </c>
      <c r="E464" t="s">
        <v>56</v>
      </c>
      <c r="F464" s="1">
        <v>0.70833333333333337</v>
      </c>
      <c r="G464" s="2">
        <v>3678</v>
      </c>
      <c r="H464" s="11">
        <f t="shared" si="40"/>
        <v>7</v>
      </c>
      <c r="I464" s="11">
        <f t="shared" si="41"/>
        <v>0</v>
      </c>
      <c r="J464" t="s">
        <v>80</v>
      </c>
      <c r="K464" t="s">
        <v>11</v>
      </c>
      <c r="L464" s="13" t="s">
        <v>115</v>
      </c>
      <c r="M464" s="13" t="s">
        <v>115</v>
      </c>
      <c r="P464" s="7" t="str">
        <f t="shared" si="38"/>
        <v>TSV HartbergWolfsberger AC3678</v>
      </c>
      <c r="Q464" s="7" t="str">
        <f t="shared" si="39"/>
        <v>Wolfsberger ACTSV Hartberg3678</v>
      </c>
      <c r="R464">
        <f>IF(P464&lt;&gt;"",COUNTIF(P$2:Q464,P464),"")</f>
        <v>2</v>
      </c>
    </row>
    <row r="465" spans="1:18" hidden="1" x14ac:dyDescent="0.3">
      <c r="A465" t="s">
        <v>10</v>
      </c>
      <c r="B465" t="s">
        <v>143</v>
      </c>
      <c r="C465" t="s">
        <v>139</v>
      </c>
      <c r="D465" t="s">
        <v>63</v>
      </c>
      <c r="E465" t="s">
        <v>56</v>
      </c>
      <c r="F465" s="1">
        <v>0.70833333333333337</v>
      </c>
      <c r="G465" s="2">
        <v>19200</v>
      </c>
      <c r="H465" s="11">
        <f t="shared" si="40"/>
        <v>7</v>
      </c>
      <c r="I465" s="11">
        <f t="shared" si="41"/>
        <v>0</v>
      </c>
      <c r="J465" t="s">
        <v>18</v>
      </c>
      <c r="K465" t="s">
        <v>80</v>
      </c>
      <c r="L465" s="13" t="s">
        <v>114</v>
      </c>
      <c r="M465" s="13" t="s">
        <v>114</v>
      </c>
      <c r="P465" s="7" t="str">
        <f t="shared" si="38"/>
        <v>SK Rapid WienTSV Hartberg19200</v>
      </c>
      <c r="Q465" s="7" t="str">
        <f t="shared" si="39"/>
        <v>TSV HartbergSK Rapid Wien19200</v>
      </c>
      <c r="R465">
        <f>IF(P465&lt;&gt;"",COUNTIF(P$2:Q465,P465),"")</f>
        <v>2</v>
      </c>
    </row>
    <row r="466" spans="1:18" hidden="1" x14ac:dyDescent="0.3">
      <c r="A466" t="s">
        <v>10</v>
      </c>
      <c r="B466" t="s">
        <v>281</v>
      </c>
      <c r="C466" t="s">
        <v>139</v>
      </c>
      <c r="D466" t="s">
        <v>63</v>
      </c>
      <c r="E466" t="s">
        <v>52</v>
      </c>
      <c r="F466" s="1">
        <v>0.70833333333333337</v>
      </c>
      <c r="G466" s="2">
        <v>4635</v>
      </c>
      <c r="H466" s="11">
        <f t="shared" si="40"/>
        <v>13</v>
      </c>
      <c r="I466" s="11">
        <f t="shared" si="41"/>
        <v>0</v>
      </c>
      <c r="J466" t="s">
        <v>80</v>
      </c>
      <c r="K466" t="s">
        <v>89</v>
      </c>
      <c r="L466" s="13" t="s">
        <v>111</v>
      </c>
      <c r="M466" s="13" t="s">
        <v>114</v>
      </c>
      <c r="P466" s="7" t="str">
        <f t="shared" si="38"/>
        <v>TSV HartbergFC Wacker Innsbruck4635</v>
      </c>
      <c r="Q466" s="7" t="str">
        <f t="shared" si="39"/>
        <v>FC Wacker InnsbruckTSV Hartberg4635</v>
      </c>
      <c r="R466">
        <f>IF(P466&lt;&gt;"",COUNTIF(P$2:Q466,P466),"")</f>
        <v>2</v>
      </c>
    </row>
    <row r="467" spans="1:18" hidden="1" x14ac:dyDescent="0.3">
      <c r="A467" t="s">
        <v>10</v>
      </c>
      <c r="B467" t="s">
        <v>282</v>
      </c>
      <c r="C467" t="s">
        <v>139</v>
      </c>
      <c r="D467" t="s">
        <v>64</v>
      </c>
      <c r="E467" t="s">
        <v>52</v>
      </c>
      <c r="F467" s="1">
        <v>0.70833333333333337</v>
      </c>
      <c r="G467" s="2">
        <v>2000</v>
      </c>
      <c r="H467" s="11">
        <f t="shared" si="40"/>
        <v>7</v>
      </c>
      <c r="I467" s="11">
        <f t="shared" si="41"/>
        <v>0</v>
      </c>
      <c r="J467" t="s">
        <v>20</v>
      </c>
      <c r="K467" t="s">
        <v>80</v>
      </c>
      <c r="L467" s="13" t="s">
        <v>124</v>
      </c>
      <c r="M467" s="13" t="s">
        <v>111</v>
      </c>
      <c r="P467" s="7" t="str">
        <f t="shared" si="38"/>
        <v>SV MattersburgTSV Hartberg2000</v>
      </c>
      <c r="Q467" s="7" t="str">
        <f t="shared" si="39"/>
        <v>TSV HartbergSV Mattersburg2000</v>
      </c>
      <c r="R467">
        <f>IF(P467&lt;&gt;"",COUNTIF(P$2:Q467,P467),"")</f>
        <v>2</v>
      </c>
    </row>
    <row r="468" spans="1:18" hidden="1" x14ac:dyDescent="0.3">
      <c r="A468" t="s">
        <v>10</v>
      </c>
      <c r="B468" t="s">
        <v>283</v>
      </c>
      <c r="C468" t="s">
        <v>139</v>
      </c>
      <c r="D468" t="s">
        <v>64</v>
      </c>
      <c r="E468" t="s">
        <v>52</v>
      </c>
      <c r="F468" s="1">
        <v>0.70833333333333337</v>
      </c>
      <c r="G468" s="2">
        <v>1832</v>
      </c>
      <c r="H468" s="11">
        <f t="shared" si="40"/>
        <v>7</v>
      </c>
      <c r="I468" s="11">
        <f t="shared" si="41"/>
        <v>0</v>
      </c>
      <c r="J468" t="s">
        <v>80</v>
      </c>
      <c r="K468" t="s">
        <v>14</v>
      </c>
      <c r="L468" s="13" t="s">
        <v>111</v>
      </c>
      <c r="M468" s="13" t="s">
        <v>115</v>
      </c>
      <c r="P468" s="7" t="str">
        <f t="shared" si="38"/>
        <v>TSV HartbergSC Rheindorf Altach1832</v>
      </c>
      <c r="Q468" s="7" t="str">
        <f t="shared" si="39"/>
        <v>SC Rheindorf AltachTSV Hartberg1832</v>
      </c>
      <c r="R468">
        <f>IF(P468&lt;&gt;"",COUNTIF(P$2:Q468,P468),"")</f>
        <v>2</v>
      </c>
    </row>
    <row r="469" spans="1:18" hidden="1" x14ac:dyDescent="0.3">
      <c r="A469" t="s">
        <v>10</v>
      </c>
      <c r="B469" t="s">
        <v>284</v>
      </c>
      <c r="C469" t="s">
        <v>139</v>
      </c>
      <c r="D469" t="s">
        <v>64</v>
      </c>
      <c r="E469" t="s">
        <v>52</v>
      </c>
      <c r="F469" s="1">
        <v>0.70833333333333337</v>
      </c>
      <c r="G469" s="2">
        <v>1900</v>
      </c>
      <c r="H469" s="11">
        <f t="shared" si="40"/>
        <v>7</v>
      </c>
      <c r="I469" s="11">
        <f t="shared" si="41"/>
        <v>0</v>
      </c>
      <c r="J469" t="s">
        <v>13</v>
      </c>
      <c r="K469" t="s">
        <v>80</v>
      </c>
      <c r="L469" s="13" t="s">
        <v>114</v>
      </c>
      <c r="M469" s="13" t="s">
        <v>115</v>
      </c>
      <c r="P469" s="7" t="str">
        <f t="shared" si="38"/>
        <v>FC Admira Wacker MödlingTSV Hartberg1900</v>
      </c>
      <c r="Q469" s="7" t="str">
        <f t="shared" si="39"/>
        <v>TSV HartbergFC Admira Wacker Mödling1900</v>
      </c>
      <c r="R469">
        <f>IF(P469&lt;&gt;"",COUNTIF(P$2:Q469,P469),"")</f>
        <v>4</v>
      </c>
    </row>
    <row r="470" spans="1:18" hidden="1" x14ac:dyDescent="0.3">
      <c r="A470" t="s">
        <v>10</v>
      </c>
      <c r="B470" t="s">
        <v>285</v>
      </c>
      <c r="C470" t="s">
        <v>139</v>
      </c>
      <c r="D470" t="s">
        <v>64</v>
      </c>
      <c r="E470" t="s">
        <v>51</v>
      </c>
      <c r="F470" s="1">
        <v>0.79166666666666663</v>
      </c>
      <c r="G470" s="2">
        <v>4000</v>
      </c>
      <c r="H470" s="11">
        <f t="shared" si="40"/>
        <v>3</v>
      </c>
      <c r="I470" s="11">
        <f t="shared" si="41"/>
        <v>0</v>
      </c>
      <c r="J470" t="s">
        <v>80</v>
      </c>
      <c r="K470" t="s">
        <v>18</v>
      </c>
      <c r="L470" s="13" t="s">
        <v>114</v>
      </c>
      <c r="M470" s="13" t="s">
        <v>112</v>
      </c>
      <c r="P470" s="7" t="str">
        <f t="shared" si="38"/>
        <v>TSV HartbergSK Rapid Wien4000</v>
      </c>
      <c r="Q470" s="7" t="str">
        <f t="shared" si="39"/>
        <v>SK Rapid WienTSV Hartberg4000</v>
      </c>
      <c r="R470">
        <f>IF(P470&lt;&gt;"",COUNTIF(P$2:Q470,P470),"")</f>
        <v>2</v>
      </c>
    </row>
    <row r="471" spans="1:18" hidden="1" x14ac:dyDescent="0.3">
      <c r="A471" t="s">
        <v>10</v>
      </c>
      <c r="B471" t="s">
        <v>286</v>
      </c>
      <c r="C471" t="s">
        <v>139</v>
      </c>
      <c r="D471" t="s">
        <v>64</v>
      </c>
      <c r="E471" t="s">
        <v>52</v>
      </c>
      <c r="F471" s="1">
        <v>0.70833333333333337</v>
      </c>
      <c r="G471" s="2">
        <v>13100</v>
      </c>
      <c r="H471" s="11">
        <f t="shared" si="40"/>
        <v>4</v>
      </c>
      <c r="I471" s="11">
        <f t="shared" si="41"/>
        <v>0</v>
      </c>
      <c r="J471" t="s">
        <v>18</v>
      </c>
      <c r="K471" t="s">
        <v>80</v>
      </c>
      <c r="L471" s="13" t="s">
        <v>124</v>
      </c>
      <c r="M471" s="13" t="s">
        <v>112</v>
      </c>
      <c r="P471" s="7" t="str">
        <f t="shared" si="38"/>
        <v>SK Rapid WienTSV Hartberg13100</v>
      </c>
      <c r="Q471" s="7" t="str">
        <f t="shared" si="39"/>
        <v>TSV HartbergSK Rapid Wien13100</v>
      </c>
      <c r="R471">
        <f>IF(P471&lt;&gt;"",COUNTIF(P$2:Q471,P471),"")</f>
        <v>2</v>
      </c>
    </row>
    <row r="472" spans="1:18" hidden="1" x14ac:dyDescent="0.3">
      <c r="A472" t="s">
        <v>10</v>
      </c>
      <c r="B472" t="s">
        <v>287</v>
      </c>
      <c r="C472" t="s">
        <v>139</v>
      </c>
      <c r="D472" t="s">
        <v>65</v>
      </c>
      <c r="E472" t="s">
        <v>52</v>
      </c>
      <c r="F472" s="1">
        <v>0.70833333333333337</v>
      </c>
      <c r="G472" s="2">
        <v>4217</v>
      </c>
      <c r="H472" s="11">
        <f t="shared" si="40"/>
        <v>7</v>
      </c>
      <c r="I472" s="11">
        <f t="shared" si="41"/>
        <v>0</v>
      </c>
      <c r="J472" t="s">
        <v>89</v>
      </c>
      <c r="K472" t="s">
        <v>80</v>
      </c>
      <c r="L472" s="13" t="s">
        <v>115</v>
      </c>
      <c r="M472" s="13" t="s">
        <v>111</v>
      </c>
      <c r="P472" s="7" t="str">
        <f t="shared" si="38"/>
        <v>FC Wacker InnsbruckTSV Hartberg4217</v>
      </c>
      <c r="Q472" s="7" t="str">
        <f t="shared" si="39"/>
        <v>TSV HartbergFC Wacker Innsbruck4217</v>
      </c>
      <c r="R472">
        <f>IF(P472&lt;&gt;"",COUNTIF(P$2:Q472,P472),"")</f>
        <v>2</v>
      </c>
    </row>
    <row r="473" spans="1:18" hidden="1" x14ac:dyDescent="0.3">
      <c r="A473" t="s">
        <v>10</v>
      </c>
      <c r="B473" t="s">
        <v>288</v>
      </c>
      <c r="C473" t="s">
        <v>139</v>
      </c>
      <c r="D473" t="s">
        <v>65</v>
      </c>
      <c r="E473" t="s">
        <v>52</v>
      </c>
      <c r="F473" s="1">
        <v>0.70833333333333337</v>
      </c>
      <c r="G473" s="2">
        <v>2312</v>
      </c>
      <c r="H473" s="11">
        <f t="shared" si="40"/>
        <v>7</v>
      </c>
      <c r="I473" s="11">
        <f t="shared" si="41"/>
        <v>0</v>
      </c>
      <c r="J473" t="s">
        <v>80</v>
      </c>
      <c r="K473" t="s">
        <v>20</v>
      </c>
      <c r="L473" s="13" t="s">
        <v>114</v>
      </c>
      <c r="M473" s="13" t="s">
        <v>115</v>
      </c>
      <c r="P473" s="7" t="str">
        <f t="shared" si="38"/>
        <v>TSV HartbergSV Mattersburg2312</v>
      </c>
      <c r="Q473" s="7" t="str">
        <f t="shared" si="39"/>
        <v>SV MattersburgTSV Hartberg2312</v>
      </c>
      <c r="R473">
        <f>IF(P473&lt;&gt;"",COUNTIF(P$2:Q473,P473),"")</f>
        <v>2</v>
      </c>
    </row>
    <row r="474" spans="1:18" hidden="1" x14ac:dyDescent="0.3">
      <c r="A474" t="s">
        <v>10</v>
      </c>
      <c r="B474" t="s">
        <v>289</v>
      </c>
      <c r="C474" t="s">
        <v>139</v>
      </c>
      <c r="D474" t="s">
        <v>65</v>
      </c>
      <c r="E474" t="s">
        <v>52</v>
      </c>
      <c r="F474" s="1">
        <v>0.70833333333333337</v>
      </c>
      <c r="G474" s="2" t="s">
        <v>116</v>
      </c>
      <c r="H474" s="11">
        <f t="shared" si="40"/>
        <v>7</v>
      </c>
      <c r="I474" s="11">
        <f t="shared" si="41"/>
        <v>0</v>
      </c>
      <c r="J474" t="s">
        <v>14</v>
      </c>
      <c r="K474" t="s">
        <v>80</v>
      </c>
      <c r="L474" s="13" t="s">
        <v>124</v>
      </c>
      <c r="M474" s="13" t="s">
        <v>115</v>
      </c>
      <c r="P474" s="7" t="str">
        <f t="shared" si="38"/>
        <v>SC Rheindorf AltachTSV Hartberg</v>
      </c>
      <c r="Q474" s="7" t="str">
        <f t="shared" si="39"/>
        <v>TSV HartbergSC Rheindorf Altach</v>
      </c>
      <c r="R474">
        <f>IF(P474&lt;&gt;"",COUNTIF(P$2:Q474,P474),"")</f>
        <v>2</v>
      </c>
    </row>
    <row r="475" spans="1:18" x14ac:dyDescent="0.3">
      <c r="A475" t="s">
        <v>10</v>
      </c>
      <c r="B475" s="3">
        <v>43610</v>
      </c>
      <c r="C475">
        <v>2019</v>
      </c>
      <c r="D475" t="s">
        <v>65</v>
      </c>
      <c r="E475" t="s">
        <v>52</v>
      </c>
      <c r="F475" s="1">
        <v>0.70833333333333337</v>
      </c>
    </row>
    <row r="476" spans="1:18" x14ac:dyDescent="0.3">
      <c r="A476" t="s">
        <v>10</v>
      </c>
      <c r="B476" s="3">
        <v>43610</v>
      </c>
      <c r="C476" t="s">
        <v>139</v>
      </c>
      <c r="D476" t="s">
        <v>65</v>
      </c>
      <c r="E476" t="s">
        <v>52</v>
      </c>
      <c r="F476" s="1">
        <v>0.70833333333333337</v>
      </c>
    </row>
    <row r="477" spans="1:18" x14ac:dyDescent="0.3">
      <c r="A477" t="s">
        <v>10</v>
      </c>
      <c r="B477" s="3">
        <v>43610</v>
      </c>
      <c r="C477" t="s">
        <v>139</v>
      </c>
      <c r="D477" t="s">
        <v>65</v>
      </c>
      <c r="E477" t="s">
        <v>52</v>
      </c>
      <c r="F477" s="1">
        <v>0.70833333333333337</v>
      </c>
    </row>
    <row r="478" spans="1:18" x14ac:dyDescent="0.3">
      <c r="A478" t="s">
        <v>10</v>
      </c>
      <c r="B478" s="3">
        <v>43610</v>
      </c>
      <c r="C478" t="s">
        <v>139</v>
      </c>
      <c r="D478" t="s">
        <v>65</v>
      </c>
      <c r="E478" t="s">
        <v>52</v>
      </c>
      <c r="F478" s="1">
        <v>0.70833333333333337</v>
      </c>
    </row>
    <row r="479" spans="1:18" x14ac:dyDescent="0.3">
      <c r="A479" t="s">
        <v>10</v>
      </c>
      <c r="B479" s="3">
        <v>43610</v>
      </c>
      <c r="C479" t="s">
        <v>139</v>
      </c>
      <c r="D479" t="s">
        <v>65</v>
      </c>
      <c r="E479" t="s">
        <v>52</v>
      </c>
      <c r="F479" s="1">
        <v>0.70833333333333337</v>
      </c>
    </row>
    <row r="480" spans="1:18" x14ac:dyDescent="0.3">
      <c r="A480" t="s">
        <v>10</v>
      </c>
      <c r="B480" s="3">
        <v>43610</v>
      </c>
      <c r="C480">
        <v>2019</v>
      </c>
      <c r="D480" t="s">
        <v>65</v>
      </c>
      <c r="E480" t="s">
        <v>52</v>
      </c>
      <c r="F480" s="1">
        <v>0.70833333333333337</v>
      </c>
    </row>
  </sheetData>
  <autoFilter ref="A1:R474" xr:uid="{53F93EC2-FF80-4BBB-B8BB-E5136CF5D696}">
    <filterColumn colId="17">
      <filters>
        <filter val="1"/>
      </filters>
    </filterColumn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2019-04-13T11:18:33Z</dcterms:created>
  <dcterms:modified xsi:type="dcterms:W3CDTF">2019-05-19T12:25:45Z</dcterms:modified>
</cp:coreProperties>
</file>